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O:\Investor Relations\Tutorials - Website\10.Spreadsheet results\"/>
    </mc:Choice>
  </mc:AlternateContent>
  <xr:revisionPtr revIDLastSave="0" documentId="13_ncr:1_{600D131D-BD7F-49A4-A178-2AE47FEF2238}" xr6:coauthVersionLast="47" xr6:coauthVersionMax="47" xr10:uidLastSave="{00000000-0000-0000-0000-000000000000}"/>
  <bookViews>
    <workbookView xWindow="-110" yWindow="-110" windowWidth="19420" windowHeight="10420" firstSheet="7" activeTab="9" xr2:uid="{00000000-000D-0000-FFFF-FFFF00000000}"/>
  </bookViews>
  <sheets>
    <sheet name="Cover" sheetId="12" r:id="rId1"/>
    <sheet name="Balance sheet" sheetId="2" r:id="rId2"/>
    <sheet name="P&amp;L" sheetId="10" r:id="rId3"/>
    <sheet name="Cash Flow" sheetId="7" r:id="rId4"/>
    <sheet name="Segments" sheetId="15" r:id="rId5"/>
    <sheet name="OOI &amp; FR" sheetId="11" r:id="rId6"/>
    <sheet name="Operational Data" sheetId="1" r:id="rId7"/>
    <sheet name="Adjusted Free Cash Flow" sheetId="13" r:id="rId8"/>
    <sheet name="Shareholder Distribution" sheetId="16" r:id="rId9"/>
    <sheet name="Adj. Net Income, Ratios &amp; ROIC" sheetId="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p" localSheetId="7">#REF!</definedName>
    <definedName name="\p" localSheetId="4">#REF!</definedName>
    <definedName name="\p">#REF!</definedName>
    <definedName name="\x" localSheetId="7">'[1]US Corn Margin 75-04'!#REF!</definedName>
    <definedName name="\x" localSheetId="4">'[1]US Corn Margin 75-04'!#REF!</definedName>
    <definedName name="\x">'[1]US Corn Margin 75-04'!#REF!</definedName>
    <definedName name="_" localSheetId="7">#REF!</definedName>
    <definedName name="_" localSheetId="4">#REF!</definedName>
    <definedName name="_">#REF!</definedName>
    <definedName name="___________r" localSheetId="7">#REF!</definedName>
    <definedName name="___________r">#REF!</definedName>
    <definedName name="__________r">#REF!</definedName>
    <definedName name="_________r">#REF!</definedName>
    <definedName name="________r">#REF!</definedName>
    <definedName name="_______r">#REF!</definedName>
    <definedName name="______r">#REF!</definedName>
    <definedName name="_____r">#REF!</definedName>
    <definedName name="____r">#REF!</definedName>
    <definedName name="___r">#REF!</definedName>
    <definedName name="__r">#REF!</definedName>
    <definedName name="_1_">#REF!</definedName>
    <definedName name="_121_201_103">#REF!</definedName>
    <definedName name="_2_">#REF!</definedName>
    <definedName name="_23_0_F" hidden="1">'[2]Inc. St'!#REF!</definedName>
    <definedName name="_2F" hidden="1">'[2]Inc. St'!#REF!</definedName>
    <definedName name="_3_">#REF!</definedName>
    <definedName name="_3_0_F" hidden="1">'[2]Inc. St'!#REF!</definedName>
    <definedName name="_4F" hidden="1">'[2]Inc. St'!#REF!</definedName>
    <definedName name="_6_0_F" hidden="1">'[2]Inc. St'!#REF!</definedName>
    <definedName name="_7_0_F" hidden="1">'[2]Inc. St'!#REF!</definedName>
    <definedName name="_8_0_F" hidden="1">'[2]Inc. St'!#REF!</definedName>
    <definedName name="_9_0_F" hidden="1">'[2]Inc. St'!#REF!</definedName>
    <definedName name="_bal0296">[3]Plan1!$A$1:$F$238</definedName>
    <definedName name="_Bal0497">[3]Plan1!$A$1:$F$517</definedName>
    <definedName name="_bal1196">[3]Plan1!$A$1:$F$596</definedName>
    <definedName name="_bdg2000">[3]Plan1!$A$1:$AH$101</definedName>
    <definedName name="_DRE1">#REF!</definedName>
    <definedName name="_Fill" hidden="1">'[2]Inc. St'!#REF!</definedName>
    <definedName name="_xlnm._FilterDatabase" hidden="1">'[4]#REF'!$D$115:$G$117</definedName>
    <definedName name="_JHS10">[5]investimentos!#REF!</definedName>
    <definedName name="_JHS16">#REF!</definedName>
    <definedName name="_JHS2">#REF!</definedName>
    <definedName name="_JHS3">#REF!</definedName>
    <definedName name="_Key1" hidden="1">'[4]#REF'!$CY$8</definedName>
    <definedName name="_Key2" hidden="1">'[4]#REF'!$CZ$8</definedName>
    <definedName name="_Order1" hidden="1">255</definedName>
    <definedName name="_Order2" hidden="1">255</definedName>
    <definedName name="_r">#REF!</definedName>
    <definedName name="_Regression_Int">1</definedName>
    <definedName name="_Sort" hidden="1">'[6]#REF'!$CX$8:$CZ$34</definedName>
    <definedName name="_Table2_In1" hidden="1">#REF!</definedName>
    <definedName name="_Table2_In2" hidden="1">#REF!</definedName>
    <definedName name="_Table2_Out" hidden="1">#REF!</definedName>
    <definedName name="a">[7]!a</definedName>
    <definedName name="A_impresión_IM">#REF!</definedName>
    <definedName name="aadsad">#REF!</definedName>
    <definedName name="acum">#REF!</definedName>
    <definedName name="adas" hidden="1">'[8]bean future'!#REF!</definedName>
    <definedName name="ADECO">[9]TRACTOR!#REF!</definedName>
    <definedName name="Ano">#REF!</definedName>
    <definedName name="apaga">[10]!apaga</definedName>
    <definedName name="APAT">#REF!</definedName>
    <definedName name="APAT1">#REF!</definedName>
    <definedName name="area_bal">#REF!</definedName>
    <definedName name="_xlnm.Extract">#REF!</definedName>
    <definedName name="_xlnm.Print_Area" localSheetId="9">'Adj. Net Income, Ratios &amp; ROIC'!$A$1:$O$63</definedName>
    <definedName name="_xlnm.Print_Area" localSheetId="7">'Adjusted Free Cash Flow'!$A$1:$O$39</definedName>
    <definedName name="_xlnm.Print_Area" localSheetId="1">'Balance sheet'!$A$1:$P$71</definedName>
    <definedName name="_xlnm.Print_Area" localSheetId="3">'Cash Flow'!$A$1:$P$93</definedName>
    <definedName name="_xlnm.Print_Area" localSheetId="0">Cover!$A$1:$N$30</definedName>
    <definedName name="_xlnm.Print_Area" localSheetId="5">'OOI &amp; FR'!$A$1:$P$28</definedName>
    <definedName name="_xlnm.Print_Area" localSheetId="6">'Operational Data'!$A$1:$Y$115</definedName>
    <definedName name="_xlnm.Print_Area" localSheetId="2">'P&amp;L'!$A$1:$P$39</definedName>
    <definedName name="_xlnm.Print_Area" localSheetId="4">Segments!$A$1:$M$160</definedName>
    <definedName name="_xlnm.Print_Area" localSheetId="8">'Shareholder Distribution'!$A$1:$J$63</definedName>
    <definedName name="_xlnm.Print_Area">#REF!</definedName>
    <definedName name="AREA1">#REF!</definedName>
    <definedName name="AREA2">#REF!</definedName>
    <definedName name="AREA3">#REF!</definedName>
    <definedName name="areas">#REF!</definedName>
    <definedName name="AS" localSheetId="7" hidden="1">{"'TG'!$A$1:$L$37"}</definedName>
    <definedName name="AS" localSheetId="4" hidden="1">{"'TG'!$A$1:$L$37"}</definedName>
    <definedName name="AS" hidden="1">{"'TG'!$A$1:$L$37"}</definedName>
    <definedName name="AS2DocOpenMode" hidden="1">"AS2DocumentBrowse"</definedName>
    <definedName name="AS2ReportLS" hidden="1">1</definedName>
    <definedName name="AUTOEXEC">[11]TRACTOR!#REF!</definedName>
    <definedName name="b">#REF!</definedName>
    <definedName name="BANCO">#REF!</definedName>
    <definedName name="BankLeague">#REF!</definedName>
    <definedName name="BASE">#REF!</definedName>
    <definedName name="_xlnm.Database">#REF!</definedName>
    <definedName name="BG_Ins" hidden="1">4</definedName>
    <definedName name="BG_Mod" hidden="1">6</definedName>
    <definedName name="bimestre">#REF!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'[8]bean future'!#REF!</definedName>
    <definedName name="BLPH2" hidden="1">#REF!</definedName>
    <definedName name="BLPH20" hidden="1">'[8]bean future'!#REF!</definedName>
    <definedName name="BLPH21" hidden="1">'[8]bean future'!#REF!</definedName>
    <definedName name="BLPH22" hidden="1">'[8]bean future'!#REF!</definedName>
    <definedName name="BLPH23" hidden="1">'[8]bean future'!#REF!</definedName>
    <definedName name="BLPH24" hidden="1">'[8]bean future'!#REF!</definedName>
    <definedName name="BLPH25" hidden="1">'[8]bean future'!#REF!</definedName>
    <definedName name="BLPH26" hidden="1">'[8]bean future'!#REF!</definedName>
    <definedName name="BLPH27" hidden="1">'[8]bean future'!#REF!</definedName>
    <definedName name="BLPH28" hidden="1">'[8]bean future'!#REF!</definedName>
    <definedName name="BLPH29" hidden="1">'[8]bean future'!#REF!</definedName>
    <definedName name="BLPH30" hidden="1">'[8]bean future'!#REF!</definedName>
    <definedName name="BLPH31" hidden="1">'[8]bean future'!#REF!</definedName>
    <definedName name="BLPH32" hidden="1">'[8]bean future'!#REF!</definedName>
    <definedName name="BLPH33" hidden="1">'[8]bean future'!#REF!</definedName>
    <definedName name="BLPH34" hidden="1">[12]formula!$A$4</definedName>
    <definedName name="BLPH35" hidden="1">'[13]wheat future'!$A$3</definedName>
    <definedName name="BLPH36" hidden="1">'[14]corn future'!$A$3</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TESTE">#REF!</definedName>
    <definedName name="C_">#N/A</definedName>
    <definedName name="Cambio">[15]PRECIOS!$F$30</definedName>
    <definedName name="CAMBIO1">'[16]Tablero Controle'!$F$69</definedName>
    <definedName name="CAMBIO2">'[16]Tablero Controle'!$G$69</definedName>
    <definedName name="CAMBIO3">'[16]Tablero Controle'!$J$69</definedName>
    <definedName name="CEREAL">#REF!</definedName>
    <definedName name="ChartCaptions">'[17]EBITDA Bridge'!$C$7:$C$55</definedName>
    <definedName name="ChartingArea">'[17]EBITDA Bridge'!$A$6:$A$103,'[17]EBITDA Bridge'!$F$6:$L$103</definedName>
    <definedName name="ChartingLabels">'[17]EBITDA Bridge'!$O$6:$O$103</definedName>
    <definedName name="chartslhtop">#REF!</definedName>
    <definedName name="choice_wrapper">[7]!choice_wrapper</definedName>
    <definedName name="Choices_Wrapper">[7]!Choices_Wrapper</definedName>
    <definedName name="Cofap">#REF!</definedName>
    <definedName name="combinad">#REF!</definedName>
    <definedName name="Combinado">#REF!</definedName>
    <definedName name="COMMODITY_PRICES">[18]SCENARIOS!$F$5</definedName>
    <definedName name="Consumo">#REF!</definedName>
    <definedName name="CONT">#REF!</definedName>
    <definedName name="Cortaderas">#REF!</definedName>
    <definedName name="cp">#REF!</definedName>
    <definedName name="_xlnm.Criteria">#REF!</definedName>
    <definedName name="cte">#REF!</definedName>
    <definedName name="CTRL">#REF!</definedName>
    <definedName name="CULTIVO">#REF!</definedName>
    <definedName name="D">#REF!</definedName>
    <definedName name="DADOS">#REF!</definedName>
    <definedName name="das" hidden="1">'[8]bean future'!#REF!</definedName>
    <definedName name="DATA">#REF!</definedName>
    <definedName name="Data_Final">#REF!</definedName>
    <definedName name="data10">#REF!</definedName>
    <definedName name="data10V">#REF!</definedName>
    <definedName name="data11">#REF!</definedName>
    <definedName name="data11V">#REF!</definedName>
    <definedName name="data12">#REF!</definedName>
    <definedName name="data12V">#REF!</definedName>
    <definedName name="data9">#REF!</definedName>
    <definedName name="data9V">#REF!</definedName>
    <definedName name="Date2">'[17]WC analytics (+data pages)'!$D$7</definedName>
    <definedName name="Date3">'[17]WC analytics (+data pages)'!$E$7</definedName>
    <definedName name="dol">#REF!</definedName>
    <definedName name="Dolar">#REF!</definedName>
    <definedName name="DÓLAR">#REF!</definedName>
    <definedName name="DRE">#REF!</definedName>
    <definedName name="dsd">#REF!</definedName>
    <definedName name="dsfdsafd" hidden="1">#REF!</definedName>
    <definedName name="e">[7]!e</definedName>
    <definedName name="EBITDA_Bridge">'[17]EBITDA Bridge'!$R$4</definedName>
    <definedName name="end">#REF!</definedName>
    <definedName name="FAYear">[19]FarmI!$H$5</definedName>
    <definedName name="FAYesNo">[19]FarmI!$H$3</definedName>
    <definedName name="fff">#REF!</definedName>
    <definedName name="fsafsa" hidden="1">'[8]bean future'!#REF!</definedName>
    <definedName name="fsafsd">#REF!</definedName>
    <definedName name="FUENTES">#REF!</definedName>
    <definedName name="fyCoverDate">#REF!</definedName>
    <definedName name="ggssg">[9]TRACTOR!#REF!</definedName>
    <definedName name="GIRASOL">#REF!</definedName>
    <definedName name="_xlnm.Recorder">#REF!</definedName>
    <definedName name="GTOSCOM">#REF!</definedName>
    <definedName name="h">#REF!</definedName>
    <definedName name="HAS">#REF!</definedName>
    <definedName name="HFIN">#REF!</definedName>
    <definedName name="HOJA2">#REF!</definedName>
    <definedName name="HORIG">#REF!</definedName>
    <definedName name="HTML_CodePage" hidden="1">1252</definedName>
    <definedName name="HTML_Control" localSheetId="7" hidden="1">{"'TG'!$A$1:$L$37"}</definedName>
    <definedName name="HTML_Control" localSheetId="4"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#REF!</definedName>
    <definedName name="INDEST">#REF!</definedName>
    <definedName name="Informe">#REF!</definedName>
    <definedName name="interm_level">'[20]Tabela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#REF!</definedName>
    <definedName name="j">#REF!</definedName>
    <definedName name="jajaja" hidden="1">#REF!</definedName>
    <definedName name="jejeje" hidden="1">#REF!</definedName>
    <definedName name="jijiji" hidden="1">#REF!</definedName>
    <definedName name="jojojo" hidden="1">'[8]bean future'!#REF!</definedName>
    <definedName name="juan">#REF!</definedName>
    <definedName name="JUAN2">#REF!</definedName>
    <definedName name="JUAN3">#REF!</definedName>
    <definedName name="jujuju" hidden="1">'[8]bean future'!#REF!</definedName>
    <definedName name="k">#REF!</definedName>
    <definedName name="KK">#REF!</definedName>
    <definedName name="L_AJE_Tot">[21]Links!$G$1:$G$65536</definedName>
    <definedName name="L_CY_Beg">[21]Links!$F$1:$F$65536</definedName>
    <definedName name="L_CY_End">[21]Links!$J$1:$J$65536</definedName>
    <definedName name="L_PY_End">[21]Links!$K$1:$K$65536</definedName>
    <definedName name="L_RJE_Tot">[21]Links!$I$1:$I$65536</definedName>
    <definedName name="LeagueTrVal">#REF!</definedName>
    <definedName name="Letras">#REF!</definedName>
    <definedName name="LimpiarCeldasGrises">[7]!LimpiarCeldasGrises</definedName>
    <definedName name="LimpiarFormulario">[7]!LimpiarFormulario</definedName>
    <definedName name="M.Leve">#REF!</definedName>
    <definedName name="MAIZ">#REF!</definedName>
    <definedName name="MARÇO">[22]!apaga</definedName>
    <definedName name="MARGENES">#REF!</definedName>
    <definedName name="Mes">#REF!</definedName>
    <definedName name="MESCOS1">#REF!</definedName>
    <definedName name="MESCOS2">#REF!</definedName>
    <definedName name="Meses">#REF!</definedName>
    <definedName name="meses60">'[23]Cpx Ad'!#REF!</definedName>
    <definedName name="mil">'[24]Budget Assumptions FV'!$E$5</definedName>
    <definedName name="mnbmf">#REF!</definedName>
    <definedName name="Moeda">#REF!</definedName>
    <definedName name="moenda">#REF!</definedName>
    <definedName name="MORT">#REF!</definedName>
    <definedName name="Nakata">#REF!</definedName>
    <definedName name="Name3">'[25]WC analytics (+data pages)'!$E$7</definedName>
    <definedName name="nb">#REF!</definedName>
    <definedName name="Nenas">#REF!</definedName>
    <definedName name="Nilot" hidden="1">#REF!</definedName>
    <definedName name="Nilton">#REF!</definedName>
    <definedName name="NOMBEST">#REF!</definedName>
    <definedName name="NOSE">#REF!</definedName>
    <definedName name="o">#REF!</definedName>
    <definedName name="Other">#REF!</definedName>
    <definedName name="OtherRank">#REF!</definedName>
    <definedName name="p">#REF!</definedName>
    <definedName name="parma">#REF!</definedName>
    <definedName name="Pehual">#REF!</definedName>
    <definedName name="Período">#REF!</definedName>
    <definedName name="PLANO">#REF!</definedName>
    <definedName name="PORCABEZA">#REF!</definedName>
    <definedName name="PORCACPR">#REF!</definedName>
    <definedName name="PORCACTER">#REF!</definedName>
    <definedName name="PORCCOSM1">#REF!</definedName>
    <definedName name="PORCCOSM2">#REF!</definedName>
    <definedName name="PORCESTMAQABO">#REF!</definedName>
    <definedName name="PORCESTMAQCAR">#REF!</definedName>
    <definedName name="PORCESTMAQOSC">#REF!</definedName>
    <definedName name="PORCESTMAQSCR">#REF!</definedName>
    <definedName name="pr">#REF!</definedName>
    <definedName name="preguachera">#REF!</definedName>
    <definedName name="prerecria">#REF!</definedName>
    <definedName name="pretbo">#REF!</definedName>
    <definedName name="Print_Area_MI">'[1]US Corn Margin 75-04'!#REF!</definedName>
    <definedName name="print_cash">#REF!</definedName>
    <definedName name="Print_Titles_MI">'[1]US Corn Margin 75-04'!#REF!</definedName>
    <definedName name="printbal">[10]!printbal</definedName>
    <definedName name="printcash">[10]!printcash</definedName>
    <definedName name="prod">#REF!</definedName>
    <definedName name="prod2">#REF!</definedName>
    <definedName name="PROVM0607">#REF!</definedName>
    <definedName name="q">#REF!</definedName>
    <definedName name="Real">#REF!</definedName>
    <definedName name="ReaplicarFunciones">[7]!ReaplicarFunciones</definedName>
    <definedName name="Regiões">'[26]18,1'!$B$1:$B$16</definedName>
    <definedName name="RINDE">#REF!</definedName>
    <definedName name="risco">#REF!</definedName>
    <definedName name="sdssdsd">#REF!</definedName>
    <definedName name="Spread">#REF!</definedName>
    <definedName name="Spread1">#REF!</definedName>
    <definedName name="Spread2">#REF!</definedName>
    <definedName name="Spread3">#REF!</definedName>
    <definedName name="Spread4">#REF!</definedName>
    <definedName name="Spread5">#REF!</definedName>
    <definedName name="Spread6">#REF!</definedName>
    <definedName name="status">[27]dez07!$G$62</definedName>
    <definedName name="Stock" hidden="1">#REF!</definedName>
    <definedName name="SumaMultAbs">[7]!SumaMultAbs</definedName>
    <definedName name="SumaMultPos">[7]!SumaMultPos</definedName>
    <definedName name="t" localSheetId="7" hidden="1">{"'TG'!$A$1:$L$37"}</definedName>
    <definedName name="t" localSheetId="4" hidden="1">{"'TG'!$A$1:$L$37"}</definedName>
    <definedName name="t" hidden="1">{"'TG'!$A$1:$L$37"}</definedName>
    <definedName name="t4321t3" hidden="1">#REF!</definedName>
    <definedName name="tabela">[28]Ranking!$A$4:$P$60</definedName>
    <definedName name="TABELA1">[29]TABELAS!$A$1:$C$65536</definedName>
    <definedName name="TABELA2">[29]TABELAS!$E$1:$G$65536</definedName>
    <definedName name="TabelReeks">#REF!</definedName>
    <definedName name="TABLA1">#REF!</definedName>
    <definedName name="TABLA2">#REF!</definedName>
    <definedName name="TIPOCUL">#REF!</definedName>
    <definedName name="TIT">#REF!</definedName>
    <definedName name="_xlnm.Print_Titles">#REF!</definedName>
    <definedName name="TOTALCOS">#REF!</definedName>
    <definedName name="TOTALES">#REF!</definedName>
    <definedName name="TPMINV">#REF!</definedName>
    <definedName name="TPMVAQ">#REF!</definedName>
    <definedName name="TRES">#REF!</definedName>
    <definedName name="TRIGO">#REF!</definedName>
    <definedName name="um">#REF!</definedName>
    <definedName name="UMAIIIYesNo">[19]IvinhemaI!$H$3</definedName>
    <definedName name="UMAIVYesNo">[19]IvinhemaII!$H$3</definedName>
    <definedName name="v">#REF!</definedName>
    <definedName name="Varga">#REF!</definedName>
    <definedName name="w">#REF!</definedName>
    <definedName name="wetewqt" hidden="1">#REF!</definedName>
    <definedName name="wetwqt" hidden="1">#REF!</definedName>
    <definedName name="wrn.EXPENSES._.98._.US." localSheetId="7" hidden="1">{"Expenses 98 MKT",#N/A,TRUE,"MKT";"Expenses 98 BUSS",#N/A,TRUE,"BusOper";"Expenses 98 TECH",#N/A,TRUE,"Tech";"Expenses 98 LOCAL",#N/A,TRUE,"LocalProg";"Expenses 98 GA",#N/A,TRUE,"G&amp;A";"Expenses 98 CONSOL",#N/A,TRUE,"Consolidate"}</definedName>
    <definedName name="wrn.EXPENSES._.98._.US." localSheetId="4" hidden="1">{"Expenses 98 MKT",#N/A,TRUE,"MKT";"Expenses 98 BUSS",#N/A,TRUE,"BusOper";"Expenses 98 TECH",#N/A,TRUE,"Tech";"Expenses 98 LOCAL",#N/A,TRUE,"LocalProg";"Expenses 98 GA",#N/A,TRUE,"G&amp;A";"Expenses 98 CONSOL",#N/A,TRUE,"Consolidate"}</definedName>
    <definedName name="wrn.EXPENSES._.98._.US." hidden="1">{"Expenses 98 MKT",#N/A,TRUE,"MKT";"Expenses 98 BUSS",#N/A,TRUE,"BusOper";"Expenses 98 TECH",#N/A,TRUE,"Tech";"Expenses 98 LOCAL",#N/A,TRUE,"LocalProg";"Expenses 98 GA",#N/A,TRUE,"G&amp;A";"Expenses 98 CONSOL",#N/A,TRUE,"Consolidate"}</definedName>
    <definedName name="wrn.EXPENSES._.99._.REAL." localSheetId="7" hidden="1">{"Reais 99 MKT",#N/A,TRUE,"MKT";"Reais 99 BUSS",#N/A,TRUE,"BusOper";"Reais 99 TECH",#N/A,TRUE,"Tech";"Reais 99 LOCAL",#N/A,TRUE,"LocalProg";"Reais 99 GA",#N/A,TRUE,"G&amp;A";"Reais 99 CONSOL",#N/A,TRUE,"Consolidate"}</definedName>
    <definedName name="wrn.EXPENSES._.99._.REAL." localSheetId="4" hidden="1">{"Reais 99 MKT",#N/A,TRUE,"MKT";"Reais 99 BUSS",#N/A,TRUE,"BusOper";"Reais 99 TECH",#N/A,TRUE,"Tech";"Reais 99 LOCAL",#N/A,TRUE,"LocalProg";"Reais 99 GA",#N/A,TRUE,"G&amp;A";"Reais 99 CONSOL",#N/A,TRUE,"Consolidate"}</definedName>
    <definedName name="wrn.EXPENSES._.99._.REAL." hidden="1">{"Reais 99 MKT",#N/A,TRUE,"MKT";"Reais 99 BUSS",#N/A,TRUE,"BusOper";"Reais 99 TECH",#N/A,TRUE,"Tech";"Reais 99 LOCAL",#N/A,TRUE,"LocalProg";"Reais 99 GA",#N/A,TRUE,"G&amp;A";"Reais 99 CONSOL",#N/A,TRUE,"Consolidate"}</definedName>
    <definedName name="wrn.FINANCIAL._.MONTH." localSheetId="7" hidden="1">{"Expense Analysis MKT",#N/A,TRUE,"MKT";"Expense Analysis BUSS",#N/A,TRUE,"BusOper";"Expense Analysis TECH",#N/A,TRUE,"Tech";"Expense Analysis LOCAL",#N/A,TRUE,"LocalProg";"Expense Analysis GA",#N/A,TRUE,"G&amp;A";"Expense Analysis CONSOL",#N/A,TRUE,"Consolidate"}</definedName>
    <definedName name="wrn.FINANCIAL._.MONTH." localSheetId="4" hidden="1">{"Expense Analysis MKT",#N/A,TRUE,"MKT";"Expense Analysis BUSS",#N/A,TRUE,"BusOper";"Expense Analysis TECH",#N/A,TRUE,"Tech";"Expense Analysis LOCAL",#N/A,TRUE,"LocalProg";"Expense Analysis GA",#N/A,TRUE,"G&amp;A";"Expense Analysis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localSheetId="7"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localSheetId="4"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localSheetId="7" hidden="1">{"Expenses us MKT",#N/A,TRUE,"MKT";"Expenses us BUSS",#N/A,TRUE,"BusOper";"Expenses us TECH",#N/A,TRUE,"Tech";"Expenses us LOCAL",#N/A,TRUE,"LocalProg";"Expenses us GA",#N/A,TRUE,"G&amp;A";"Expenses us CONSOL",#N/A,TRUE,"Consolidate"}</definedName>
    <definedName name="wrn.FINANCIAL._.US._.MONTH." localSheetId="4" hidden="1">{"Expenses us MKT",#N/A,TRUE,"MKT";"Expenses us BUSS",#N/A,TRUE,"BusOper";"Expenses us TECH",#N/A,TRUE,"Tech";"Expenses us LOCAL",#N/A,TRUE,"LocalProg";"Expenses us GA",#N/A,TRUE,"G&amp;A";"Expenses us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localSheetId="7" hidden="1">{"Expenses Months us MKT",#N/A,TRUE,"MKT";"Expenses Months us BUSS",#N/A,TRUE,"BusOper";"Expenses Months us TECH",#N/A,TRUE,"Tech";"Expenses Months us LOCAL",#N/A,TRUE,"LocalProg";"Expenses Months us GA",#N/A,TRUE,"G&amp;A";"Expenses Months us CONSOL",#N/A,TRUE,"Consolidate"}</definedName>
    <definedName name="wrn.FINANCIAL._.US._.MONTHS." localSheetId="4" hidden="1">{"Expenses Months us MKT",#N/A,TRUE,"MKT";"Expenses Months us BUSS",#N/A,TRUE,"BusOper";"Expenses Months us TECH",#N/A,TRUE,"Tech";"Expenses Months us LOCAL",#N/A,TRUE,"LocalProg";"Expenses Months us GA",#N/A,TRUE,"G&amp;A";"Expenses Months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localSheetId="7" hidden="1">{#N/A,#N/A,TRUE,"Consolidate";"Work Paper MKT",#N/A,TRUE,"MKT";"Work Paper BUSS",#N/A,TRUE,"BusOper";"Work Paper TECH",#N/A,TRUE,"Tech";"Work Paper LOCAL",#N/A,TRUE,"LocalProg";"Work Paper GA",#N/A,TRUE,"G&amp;A";"Work Paper CONSOL",#N/A,TRUE,"Consolidate"}</definedName>
    <definedName name="wrn.WORK._.PAPER." localSheetId="4" hidden="1">{#N/A,#N/A,TRUE,"Consolidate";"Work Paper MKT",#N/A,TRUE,"MKT";"Work Paper BUSS",#N/A,TRUE,"BusOper";"Work Paper TECH",#N/A,TRUE,"Tech";"Work Paper LOCAL",#N/A,TRUE,"LocalProg";"Work Paper GA",#N/A,TRUE,"G&amp;A";"Work Paper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localSheetId="7" hidden="1">{"Work Paper99 MKT",#N/A,TRUE,"MKT";"Work Paper99 BUSS",#N/A,TRUE,"BusOper";"Work Paper99 TECH",#N/A,TRUE,"Tech";"Work Paper99 LOCAL",#N/A,TRUE,"LocalProg";"Work Paper99 GA",#N/A,TRUE,"G&amp;A";"Work Paper99 CONSOL",#N/A,TRUE,"Consolidate"}</definedName>
    <definedName name="wrn.WORK._.PAPER._.99." localSheetId="4" hidden="1">{"Work Paper99 MKT",#N/A,TRUE,"MKT";"Work Paper99 BUSS",#N/A,TRUE,"BusOper";"Work Paper99 TECH",#N/A,TRUE,"Tech";"Work Paper99 LOCAL",#N/A,TRUE,"LocalProg";"Work Paper99 GA",#N/A,TRUE,"G&amp;A";"Work Paper99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'[30]Budget Assumptions'!$D$5</definedName>
    <definedName name="XREF_COLUMN_4" hidden="1">'[31]Intercompany BP'!$O$1:$O$65536</definedName>
    <definedName name="XREF_COLUMN_5" hidden="1">'[31]Intercompany BP'!$X$1:$X$65536</definedName>
    <definedName name="XREF_COLUMN_6" hidden="1">'[31]Intercompany BP'!$AD$1:$AD$65536</definedName>
    <definedName name="XRefCopy1" hidden="1">'[31]Intercompany BP'!$D$56</definedName>
    <definedName name="XRefCopy7" hidden="1">'[31]Intercompany BP'!$AC$16</definedName>
    <definedName name="XXXXXXXXXX">'[32]Fat Anual 99_02'!$B$3:$P$48</definedName>
    <definedName name="y">#REF!</definedName>
    <definedName name="YearAmandina">#REF!</definedName>
    <definedName name="YearAngelica">#REF!</definedName>
    <definedName name="YearIvinhema">#REF!</definedName>
    <definedName name="YearPil">#REF!</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earUMAII">#REF!</definedName>
    <definedName name="YEARUMAIII">#REF!</definedName>
    <definedName name="YearUMAIV">#REF!</definedName>
    <definedName name="z">#REF!</definedName>
    <definedName name="ZONAE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7" i="13" l="1"/>
  <c r="W29" i="13" l="1"/>
  <c r="W28" i="13"/>
  <c r="W10" i="13" l="1"/>
  <c r="W20" i="13" l="1"/>
  <c r="W13" i="13"/>
  <c r="W6" i="13"/>
  <c r="W12" i="13" l="1"/>
  <c r="W8" i="13"/>
  <c r="W21" i="13"/>
  <c r="W17" i="13"/>
  <c r="W19" i="13"/>
  <c r="W15" i="13" l="1"/>
  <c r="W18" i="13"/>
  <c r="W16" i="13" s="1"/>
  <c r="W11" i="13"/>
  <c r="W14" i="13" l="1"/>
  <c r="W3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Ignacio Galleano</author>
  </authors>
  <commentList>
    <comment ref="O16" authorId="0" shapeId="0" xr:uid="{00000000-0006-0000-0500-000001000000}">
      <text>
        <r>
          <rPr>
            <b/>
            <sz val="9"/>
            <color indexed="81"/>
            <rFont val="Tahoma"/>
            <family val="2"/>
          </rPr>
          <t>Juan Ignacio Galleano:</t>
        </r>
        <r>
          <rPr>
            <sz val="9"/>
            <color indexed="81"/>
            <rFont val="Tahoma"/>
            <family val="2"/>
          </rPr>
          <t xml:space="preserve">
Business was sold
</t>
        </r>
      </text>
    </comment>
  </commentList>
</comments>
</file>

<file path=xl/sharedStrings.xml><?xml version="1.0" encoding="utf-8"?>
<sst xmlns="http://schemas.openxmlformats.org/spreadsheetml/2006/main" count="851" uniqueCount="386">
  <si>
    <t>PLANTED AREA</t>
  </si>
  <si>
    <t>2002/03</t>
  </si>
  <si>
    <t>2003/04</t>
  </si>
  <si>
    <t>2004/05</t>
  </si>
  <si>
    <t>2005/06</t>
  </si>
  <si>
    <t>2006/07</t>
  </si>
  <si>
    <t>2007/08</t>
  </si>
  <si>
    <t>2008/09</t>
  </si>
  <si>
    <t>2009/10</t>
  </si>
  <si>
    <t>2010/11</t>
  </si>
  <si>
    <t>2011/12</t>
  </si>
  <si>
    <t>2012/13</t>
  </si>
  <si>
    <t>2013/14</t>
  </si>
  <si>
    <t>2014/15</t>
  </si>
  <si>
    <t>Soybean</t>
  </si>
  <si>
    <t>Soybean 2nd Crop</t>
  </si>
  <si>
    <t>Corn</t>
  </si>
  <si>
    <t>Corn 2nd Crop</t>
  </si>
  <si>
    <t>Wheat</t>
  </si>
  <si>
    <t>Sunflower</t>
  </si>
  <si>
    <t>Coffee Plantation</t>
  </si>
  <si>
    <t>Rice</t>
  </si>
  <si>
    <t>Total</t>
  </si>
  <si>
    <t>Owned Planted Area</t>
  </si>
  <si>
    <t>Leased Area</t>
  </si>
  <si>
    <t>Second Crop</t>
  </si>
  <si>
    <t>% Second crop</t>
  </si>
  <si>
    <t>Coffee</t>
  </si>
  <si>
    <t>Dairy</t>
  </si>
  <si>
    <t>YIELDS</t>
  </si>
  <si>
    <t xml:space="preserve">Sunflower </t>
  </si>
  <si>
    <t>SE&amp;E Production Figures</t>
  </si>
  <si>
    <t>Own Cane</t>
  </si>
  <si>
    <t>Third Party</t>
  </si>
  <si>
    <t>Production</t>
  </si>
  <si>
    <t>2015/16</t>
  </si>
  <si>
    <t>2016/17</t>
  </si>
  <si>
    <t>2017/18</t>
  </si>
  <si>
    <t>Share of loss from joint ventures</t>
  </si>
  <si>
    <t>Gain from disposal of property items</t>
  </si>
  <si>
    <t xml:space="preserve">Equity settled share-based compensation granted </t>
  </si>
  <si>
    <t>Unrealized Biological Asset &amp; Agricultural Produce</t>
  </si>
  <si>
    <t>Provisions</t>
  </si>
  <si>
    <t>Changes in Working Capital</t>
  </si>
  <si>
    <t>Collections from Farm Sales</t>
  </si>
  <si>
    <t>Interests, net</t>
  </si>
  <si>
    <t>Loans to joint venture</t>
  </si>
  <si>
    <t>Taxes Paid (Income Tax &amp; Transaction Tax)</t>
  </si>
  <si>
    <t>Adjusted EBITDA</t>
  </si>
  <si>
    <t xml:space="preserve">Adjusted Free Cash Flow </t>
  </si>
  <si>
    <t>Cash flows from operating activities:</t>
  </si>
  <si>
    <t>Profit from operations</t>
  </si>
  <si>
    <t>Adjustments for:</t>
  </si>
  <si>
    <t>Income tax expense  / (benefit)</t>
  </si>
  <si>
    <t xml:space="preserve">Depreciation  </t>
  </si>
  <si>
    <t>Amortization</t>
  </si>
  <si>
    <t>Gain from disposal of farmland and other assets</t>
  </si>
  <si>
    <t>Gain from disposal of other property items</t>
  </si>
  <si>
    <t>Gain from the sale of subsidiary</t>
  </si>
  <si>
    <t>Gain from the disposal of biological assets</t>
  </si>
  <si>
    <t xml:space="preserve">Equity settled shared-based compensation granted </t>
  </si>
  <si>
    <t>Loss / (gain) from derivative financial instruments and forwards</t>
  </si>
  <si>
    <t>Interest and other expense , net</t>
  </si>
  <si>
    <t>Initial recognition and changes in fair value of non harvested biological assets (unrealized)</t>
  </si>
  <si>
    <t>Changes in net realizable value of agricultural produce after harvest (unrealized)</t>
  </si>
  <si>
    <t xml:space="preserve">Provision and allowances  </t>
  </si>
  <si>
    <t xml:space="preserve">Share of loss from joint venture </t>
  </si>
  <si>
    <t>Foreign exchange gains, net</t>
  </si>
  <si>
    <t>Cash flow hedge – transfer from equity</t>
  </si>
  <si>
    <t>Discontinued operations</t>
  </si>
  <si>
    <t>Subtotal</t>
  </si>
  <si>
    <t>Changes in operating assets and liabilities:</t>
  </si>
  <si>
    <t xml:space="preserve">(Increase)/Decrease in trade and other receivables </t>
  </si>
  <si>
    <t xml:space="preserve">(Increase)/Decrease in inventories </t>
  </si>
  <si>
    <t xml:space="preserve">(Increase)/Decrease in biological assets </t>
  </si>
  <si>
    <t>(Increase)/Decrease in other assets</t>
  </si>
  <si>
    <t xml:space="preserve">(Increase)/Decrease in derivatives financial instruments </t>
  </si>
  <si>
    <t xml:space="preserve">(Increase)/Decrease in trade and other payables </t>
  </si>
  <si>
    <t xml:space="preserve">(Increase)/Decrease in payroll and social securities liabilities </t>
  </si>
  <si>
    <t>(Increase)/Decrease in provisions for other liabilities</t>
  </si>
  <si>
    <t xml:space="preserve">Cash generated in operations  </t>
  </si>
  <si>
    <t xml:space="preserve">Income taxes paid  </t>
  </si>
  <si>
    <t xml:space="preserve">Net cash generated from operating activities  </t>
  </si>
  <si>
    <t>Cash flows from investing activities</t>
  </si>
  <si>
    <t>Acquisition of subsidiary, net of cash acquired</t>
  </si>
  <si>
    <t>Purchases of property, plant and equipment</t>
  </si>
  <si>
    <t>Purchase of cattle and non current biological assets planting cost</t>
  </si>
  <si>
    <t>Purchases of intangible assets</t>
  </si>
  <si>
    <t xml:space="preserve">Interest received </t>
  </si>
  <si>
    <t>Proceeds from sale of property, plant and equipment</t>
  </si>
  <si>
    <t>Proceeds from sale of farmlands</t>
  </si>
  <si>
    <t>Proceeds from disposal of subsidiaries</t>
  </si>
  <si>
    <t>Sales of financial assets</t>
  </si>
  <si>
    <t>Income LP</t>
  </si>
  <si>
    <t>Investment in joint ventures/subsidiaries</t>
  </si>
  <si>
    <t xml:space="preserve">Net cash used in investing activities from continuing operations </t>
  </si>
  <si>
    <t xml:space="preserve">Cash flows from financing activities </t>
  </si>
  <si>
    <t>Net proceeds from the sale of minority interest in subsidiaries</t>
  </si>
  <si>
    <t xml:space="preserve">Interest paid  </t>
  </si>
  <si>
    <t>Proceeds from long-term borrowings</t>
  </si>
  <si>
    <t>Payment of long-term borrowings</t>
  </si>
  <si>
    <t>Payment of derivatives financial instruments</t>
  </si>
  <si>
    <t>Proceeds from equity settled share-based compensation exercised</t>
  </si>
  <si>
    <t>Purchase of own shares</t>
  </si>
  <si>
    <t xml:space="preserve">Net cash used in financing activities from continuing operations </t>
  </si>
  <si>
    <t>Net (decrease) / increase in cash and cash equivalents</t>
  </si>
  <si>
    <t xml:space="preserve">Cash and cash equivalents at beginning of year </t>
  </si>
  <si>
    <t xml:space="preserve">Exchange gains on cash and cash equivalents </t>
  </si>
  <si>
    <t>Proceeds from the sale of minority interest in subsidiaries</t>
  </si>
  <si>
    <t>Proceeds from SOP excercised</t>
  </si>
  <si>
    <t>Dividends to non-controlling interest</t>
  </si>
  <si>
    <t>Net increase/decrease in short-term borrowings</t>
  </si>
  <si>
    <t xml:space="preserve">Cash and cash equivalents at end of year </t>
  </si>
  <si>
    <t>ASSETS</t>
  </si>
  <si>
    <t>Non-Current Assets</t>
  </si>
  <si>
    <t>Property, plant and equipment</t>
  </si>
  <si>
    <t>Investment property</t>
  </si>
  <si>
    <t>Biological assets</t>
  </si>
  <si>
    <t>Deferred income tax assets</t>
  </si>
  <si>
    <t>Other assets</t>
  </si>
  <si>
    <t>Total Non-Current Assets</t>
  </si>
  <si>
    <t>Current Assets</t>
  </si>
  <si>
    <t>Inventories</t>
  </si>
  <si>
    <t>Derivative financial instruments</t>
  </si>
  <si>
    <t>Cash and cash equivalents</t>
  </si>
  <si>
    <t>Total Current Assets</t>
  </si>
  <si>
    <t>TOTAL ASSETS</t>
  </si>
  <si>
    <t>SHAREHOLDERS EQUITY</t>
  </si>
  <si>
    <t>Capital and reserves attributable to equity holders of the parent</t>
  </si>
  <si>
    <t>Share capital</t>
  </si>
  <si>
    <t>Share premium</t>
  </si>
  <si>
    <t>Cumulative translation adjustment</t>
  </si>
  <si>
    <t>Equity-settled compensation</t>
  </si>
  <si>
    <t>Treasury shares</t>
  </si>
  <si>
    <t>Retained earnings</t>
  </si>
  <si>
    <t>Equity attributable to equity holders of the parent</t>
  </si>
  <si>
    <t>TOTAL SHAREHOLDERS EQUITY</t>
  </si>
  <si>
    <t>LIABILITIES</t>
  </si>
  <si>
    <t>Non-Current Liabilities</t>
  </si>
  <si>
    <t>Trade and other payables</t>
  </si>
  <si>
    <t>Borrowings</t>
  </si>
  <si>
    <t>Deferred income tax liabilities</t>
  </si>
  <si>
    <t>Derivatives financial instruments</t>
  </si>
  <si>
    <t>Provisions for other liabilities</t>
  </si>
  <si>
    <t>Total Non-Current Liabilities</t>
  </si>
  <si>
    <t>Current Liabilities</t>
  </si>
  <si>
    <t>Current income tax liabilities</t>
  </si>
  <si>
    <t>Total Current Liabilities</t>
  </si>
  <si>
    <t>TOTAL LIABILITIES</t>
  </si>
  <si>
    <t>TOTAL SHAREHOLDERS EQUITY AND LIABILITIES</t>
  </si>
  <si>
    <t>Sales of goods and services rendered</t>
  </si>
  <si>
    <t>Cost of goods sold and services rendered</t>
  </si>
  <si>
    <t>Initial recognition and Changes in fair value of biological assets and agricultural produce</t>
  </si>
  <si>
    <t>Changes in net realizable value of agricultural produce after harvest</t>
  </si>
  <si>
    <t>Margin on Manufacturing and Agricultural Activities Before Operating Expenses</t>
  </si>
  <si>
    <t>General and administrative expenses</t>
  </si>
  <si>
    <t>Selling expenses</t>
  </si>
  <si>
    <t>Other operating income, net</t>
  </si>
  <si>
    <t>Profit from Operations Before Financing and Taxation</t>
  </si>
  <si>
    <t>Finance income</t>
  </si>
  <si>
    <t>Finance costs</t>
  </si>
  <si>
    <t>(Loss) / Profit Before Income Tax</t>
  </si>
  <si>
    <t>(Loss) / Profit for the Year</t>
  </si>
  <si>
    <t>Adjusted EBIT</t>
  </si>
  <si>
    <t>Interest Expenses, net</t>
  </si>
  <si>
    <t>Cash Flow Hedge - Transfer from Equity</t>
  </si>
  <si>
    <t>Taxes</t>
  </si>
  <si>
    <t>Other Expenses, net</t>
  </si>
  <si>
    <t>Total Financial Results</t>
  </si>
  <si>
    <t>Prepayment related expenses</t>
  </si>
  <si>
    <t>Issuance of senior notes</t>
  </si>
  <si>
    <t>Payment of borrowings expenses</t>
  </si>
  <si>
    <t>Payment of escrows arising on subsidiaries acquired</t>
  </si>
  <si>
    <t>x</t>
  </si>
  <si>
    <t>Gain from disposal of subsidiary</t>
  </si>
  <si>
    <t xml:space="preserve">Gain from disposal of financial assets </t>
  </si>
  <si>
    <t>Gain/(Loss) from disposal of biological assets</t>
  </si>
  <si>
    <t>Sale of Financial Asset</t>
  </si>
  <si>
    <t>Peanut</t>
  </si>
  <si>
    <t>In US$ Thousands</t>
  </si>
  <si>
    <t>EV/EBITDA</t>
  </si>
  <si>
    <t>Financial Results ($ thousands)</t>
  </si>
  <si>
    <t>Other Operating Income ($ thousands)</t>
  </si>
  <si>
    <t>Farming Production Figures</t>
  </si>
  <si>
    <t>EBITDA</t>
  </si>
  <si>
    <t>Maintenance Capex</t>
  </si>
  <si>
    <t>Cash Earnings</t>
  </si>
  <si>
    <t>Expansion Capex</t>
  </si>
  <si>
    <t>Net Income</t>
  </si>
  <si>
    <t>Adjusted Net Income</t>
  </si>
  <si>
    <t>Foreigh Exchange Losses, net</t>
  </si>
  <si>
    <t>Cash flow hedge - transfer from equity</t>
  </si>
  <si>
    <t>Market Cap</t>
  </si>
  <si>
    <t>Net Debt</t>
  </si>
  <si>
    <t>Enterprise Value</t>
  </si>
  <si>
    <t>Enterprise Value / EBITDA</t>
  </si>
  <si>
    <t>Net Debt/EBITDA</t>
  </si>
  <si>
    <t>Gross Debt</t>
  </si>
  <si>
    <t>Cash &amp; Equivalents</t>
  </si>
  <si>
    <t>Net Debt / EBITDA</t>
  </si>
  <si>
    <t>Net Cash from Operations</t>
  </si>
  <si>
    <t>Financial Assets</t>
  </si>
  <si>
    <t xml:space="preserve">PRODUCTION </t>
  </si>
  <si>
    <t xml:space="preserve">Sugarcane Expansion </t>
  </si>
  <si>
    <t xml:space="preserve">Sugarcane Renewal </t>
  </si>
  <si>
    <t xml:space="preserve">Intangible assets, net </t>
  </si>
  <si>
    <t>Investments in joint venture</t>
  </si>
  <si>
    <t>Trade and other receivables, net</t>
  </si>
  <si>
    <t>Right of use assets</t>
  </si>
  <si>
    <t xml:space="preserve">Cash Flow Hedge </t>
  </si>
  <si>
    <t>Other reserves</t>
  </si>
  <si>
    <t>Reserve from the sale of minority interests in subsidiaries</t>
  </si>
  <si>
    <t>Revaluation surplus</t>
  </si>
  <si>
    <t xml:space="preserve">Non controlling interest </t>
  </si>
  <si>
    <t>Payrroll and Social liabilities</t>
  </si>
  <si>
    <t>Lease liabilities</t>
  </si>
  <si>
    <t>Share of loss of joint ventures</t>
  </si>
  <si>
    <t>(+)</t>
  </si>
  <si>
    <t>(-)</t>
  </si>
  <si>
    <t xml:space="preserve">Profit from discontinued operations </t>
  </si>
  <si>
    <t>Initial recog. and changes in F.V. of long term BA (unrealized)</t>
  </si>
  <si>
    <t xml:space="preserve"> Depreciation PPE</t>
  </si>
  <si>
    <t xml:space="preserve"> Initial recog. and changes in F.V. of long term BA (unrealized)</t>
  </si>
  <si>
    <t>Other financial results - Net gain of inflation effects on the monetary items</t>
  </si>
  <si>
    <t>Net gain from Fair value adjustment of Investment property</t>
  </si>
  <si>
    <t>Reverse of revaluation surplus derived from the disposals of assets</t>
  </si>
  <si>
    <t xml:space="preserve"> Translation Effect (IAS 21)</t>
  </si>
  <si>
    <t>Revaluation Result - Investment Property</t>
  </si>
  <si>
    <t>Depreciation of right of use assets</t>
  </si>
  <si>
    <t>Net gain of inflation effects on the monetary items</t>
  </si>
  <si>
    <t>Acquisition of subsidiaries</t>
  </si>
  <si>
    <t>Net gain from the fair value adjustment of Investment properties</t>
  </si>
  <si>
    <t>Lease payments</t>
  </si>
  <si>
    <t>FX (Losses), net</t>
  </si>
  <si>
    <t>Gain/loss from derivative financial Instruments</t>
  </si>
  <si>
    <t>Finance Cost - Right-of-use Assets</t>
  </si>
  <si>
    <t>Inflation accounting effects</t>
  </si>
  <si>
    <t xml:space="preserve">(Loss)/gain from commodity derivative financial instruments </t>
  </si>
  <si>
    <t xml:space="preserve">Gain from disposal of other property items </t>
  </si>
  <si>
    <t xml:space="preserve">Loss from onerous contracts - forwards </t>
  </si>
  <si>
    <t xml:space="preserve">Others </t>
  </si>
  <si>
    <t>Net gain from Fair value adjustment of Invesment property</t>
  </si>
  <si>
    <t>Cotton</t>
  </si>
  <si>
    <t>Price / Adj. Earnings</t>
  </si>
  <si>
    <t>Adj. Net Income</t>
  </si>
  <si>
    <t>Book Value</t>
  </si>
  <si>
    <t>(1) As of 2018, we mark-to-market our farmland according to Cushand and Wakefield´s independent appraisal. For more information, please refer to 3Q18 ER</t>
  </si>
  <si>
    <t>Adj. Earnings per share</t>
  </si>
  <si>
    <t>Shares Outstanding</t>
  </si>
  <si>
    <t>Capital Stock</t>
  </si>
  <si>
    <t>Treasury Shares</t>
  </si>
  <si>
    <t>Adj. Earnings / share</t>
  </si>
  <si>
    <t>Adj. ROA</t>
  </si>
  <si>
    <t>Adusted Net Income</t>
  </si>
  <si>
    <t>Total Assets</t>
  </si>
  <si>
    <t>Adj. ROE</t>
  </si>
  <si>
    <t>Total Equity</t>
  </si>
  <si>
    <t>Revaluation surplus of farmland sold</t>
  </si>
  <si>
    <t>Inflation Accounting Effects</t>
  </si>
  <si>
    <t>—</t>
  </si>
  <si>
    <t>-</t>
  </si>
  <si>
    <t>2018/19</t>
  </si>
  <si>
    <t>2019/20</t>
  </si>
  <si>
    <t xml:space="preserve">Reserve from the sale of minority interest in subsidiaries </t>
  </si>
  <si>
    <t>(3) Related to the sale of “La Lacteo”</t>
  </si>
  <si>
    <t>IAS 29 &amp; IAS 21 Effect</t>
  </si>
  <si>
    <t xml:space="preserve">Prepayment related expenses </t>
  </si>
  <si>
    <t>Others</t>
  </si>
  <si>
    <t>Crops &amp; Rice</t>
  </si>
  <si>
    <t xml:space="preserve">(2) Temporary Items comprise gains or losses booked in EBITDA that are non-cash in nature but could potentially be in the future. </t>
  </si>
  <si>
    <t>Other Expenses</t>
  </si>
  <si>
    <t>Restricted short-term investment</t>
  </si>
  <si>
    <t>Bargain purchase gain on acquisition</t>
  </si>
  <si>
    <t xml:space="preserve">Bargain purchase gain </t>
  </si>
  <si>
    <t>Acquisition of short-term investment</t>
  </si>
  <si>
    <t>Proceeds from exercise of employee share options</t>
  </si>
  <si>
    <t>Dividends paid to shareholders</t>
  </si>
  <si>
    <t>2020/21</t>
  </si>
  <si>
    <t>2021/22</t>
  </si>
  <si>
    <t>Anhydrous Ethanol</t>
  </si>
  <si>
    <t>Hydrous Ethanol</t>
  </si>
  <si>
    <t>Dividends paid to non-controlling interest</t>
  </si>
  <si>
    <t>Restricted Short-term Investments</t>
  </si>
  <si>
    <t>Sugar, Ethanol &amp; Energy</t>
  </si>
  <si>
    <t>Depreciation PPE</t>
  </si>
  <si>
    <t>Crops</t>
  </si>
  <si>
    <t>All other segments</t>
  </si>
  <si>
    <t>Land Transformation</t>
  </si>
  <si>
    <t>Corporate</t>
  </si>
  <si>
    <t>Bargain purchase gain</t>
  </si>
  <si>
    <t>Unit</t>
  </si>
  <si>
    <t xml:space="preserve"> Hectares</t>
  </si>
  <si>
    <t>Planted Area Breakdown</t>
  </si>
  <si>
    <t>%</t>
  </si>
  <si>
    <t>Tons</t>
  </si>
  <si>
    <t xml:space="preserve"> Tons/Hectare</t>
  </si>
  <si>
    <t>Milk Production</t>
  </si>
  <si>
    <t>Avg Cow herd</t>
  </si>
  <si>
    <t># cows</t>
  </si>
  <si>
    <t>Productivity</t>
  </si>
  <si>
    <t>liters/cow/day</t>
  </si>
  <si>
    <t>Milk Processed</t>
  </si>
  <si>
    <t>Hectares</t>
  </si>
  <si>
    <t>Million tons</t>
  </si>
  <si>
    <t>Harvested Area</t>
  </si>
  <si>
    <t>Tons/Hectare</t>
  </si>
  <si>
    <t>Yield</t>
  </si>
  <si>
    <t>TRS content</t>
  </si>
  <si>
    <t>Kg/Ton</t>
  </si>
  <si>
    <t>M3</t>
  </si>
  <si>
    <t>MWh</t>
  </si>
  <si>
    <t>KWh/Ton</t>
  </si>
  <si>
    <t>Sugar Production</t>
  </si>
  <si>
    <t>Ethanol Production</t>
  </si>
  <si>
    <t>Sugarcane Plantation Size</t>
  </si>
  <si>
    <t>PLANTING MIX - CROP ROTATION</t>
  </si>
  <si>
    <t>DAIRY</t>
  </si>
  <si>
    <t>Thousand liters</t>
  </si>
  <si>
    <r>
      <t xml:space="preserve">  Temporary Items</t>
    </r>
    <r>
      <rPr>
        <i/>
        <vertAlign val="superscript"/>
        <sz val="9"/>
        <rFont val="Montserrat"/>
      </rPr>
      <t>(2)</t>
    </r>
  </si>
  <si>
    <r>
      <t>Income LP</t>
    </r>
    <r>
      <rPr>
        <vertAlign val="superscript"/>
        <sz val="9"/>
        <rFont val="Montserrat"/>
      </rPr>
      <t>(3)</t>
    </r>
  </si>
  <si>
    <r>
      <t>Price / Book Value</t>
    </r>
    <r>
      <rPr>
        <b/>
        <vertAlign val="superscript"/>
        <sz val="9"/>
        <color theme="0"/>
        <rFont val="Montserrat"/>
      </rPr>
      <t>(1)</t>
    </r>
  </si>
  <si>
    <t>Dairy - Farm</t>
  </si>
  <si>
    <t>Dairy - Industry</t>
  </si>
  <si>
    <t>Operational Performance</t>
  </si>
  <si>
    <t>Milling</t>
  </si>
  <si>
    <t>Sugarcane milled</t>
  </si>
  <si>
    <t>TRS Equivalent Production</t>
  </si>
  <si>
    <t>Energy Exported (sold to grid)</t>
  </si>
  <si>
    <t>Cogen efficiency (KWh sold/ton crushed)</t>
  </si>
  <si>
    <t>Sugar mix in production</t>
  </si>
  <si>
    <t>Ethanol mix in production</t>
  </si>
  <si>
    <t>Agricultural Metrics</t>
  </si>
  <si>
    <t>Area</t>
  </si>
  <si>
    <t>Expansion &amp; Renewal Area</t>
  </si>
  <si>
    <t>Net cash generated from operating activities</t>
  </si>
  <si>
    <t>Net cash used in investing activities</t>
  </si>
  <si>
    <t>Interest paid</t>
  </si>
  <si>
    <t>Expansion Capex reversal</t>
  </si>
  <si>
    <t>Lease Payments</t>
  </si>
  <si>
    <t>Restricted short-term investments</t>
  </si>
  <si>
    <t>Adjusted Free Cash Flow from Operations</t>
  </si>
  <si>
    <t>Adjusted Free Cash Flow</t>
  </si>
  <si>
    <t>Adjusted Free Cash Flow Summary</t>
  </si>
  <si>
    <t>Minimum distribution (40%)</t>
  </si>
  <si>
    <t>Payment of Dividends by Adecoagro</t>
  </si>
  <si>
    <t>Final Distribution</t>
  </si>
  <si>
    <t>Dividend payment 1st Installment</t>
  </si>
  <si>
    <t>Dividend payment 2nd Installment</t>
  </si>
  <si>
    <t>Total Dividend payment</t>
  </si>
  <si>
    <t>Total Share repurchase</t>
  </si>
  <si>
    <t>Total Shareholder distribution</t>
  </si>
  <si>
    <t>Adjusted Free Cash Flow from Operations distributed (%)</t>
  </si>
  <si>
    <t>Announcement Date</t>
  </si>
  <si>
    <t>Payment Date</t>
  </si>
  <si>
    <t>Year</t>
  </si>
  <si>
    <t>Amount (US$ '000)</t>
  </si>
  <si>
    <t>Record Date</t>
  </si>
  <si>
    <t>Share Repurchase Program</t>
  </si>
  <si>
    <t>Shares (#)</t>
  </si>
  <si>
    <t>Total repurchase (US$ '000)</t>
  </si>
  <si>
    <t>Average Share Price (US$)</t>
  </si>
  <si>
    <t>Average AGRO price (US$)</t>
  </si>
  <si>
    <t>Distribution Yield</t>
  </si>
  <si>
    <t>Cash Yield</t>
  </si>
  <si>
    <t>Dividend Yield</t>
  </si>
  <si>
    <r>
      <rPr>
        <b/>
        <sz val="11"/>
        <color theme="1"/>
        <rFont val="Montserrat"/>
      </rPr>
      <t>Distribution policy</t>
    </r>
    <r>
      <rPr>
        <sz val="11"/>
        <color theme="1"/>
        <rFont val="Montserrat"/>
      </rPr>
      <t xml:space="preserve">: To distribute annually a minimum of 40% of the Adjusted Free Cash from Operations(1) generated </t>
    </r>
    <r>
      <rPr>
        <b/>
        <sz val="11"/>
        <color theme="1"/>
        <rFont val="Montserrat"/>
      </rPr>
      <t>during the previous year</t>
    </r>
    <r>
      <rPr>
        <sz val="11"/>
        <color theme="1"/>
        <rFont val="Montserrat"/>
      </rPr>
      <t>, subject to the conditions set forth by Luxembourg law. The Distribution Policy consists of a cash dividend distribution in a minimum amount of USD30 million per year, and share repurchases under the existing program from time to time as deemed appropriate.</t>
    </r>
  </si>
  <si>
    <t>Dividend per share (US$)</t>
  </si>
  <si>
    <t xml:space="preserve">Share repurchase </t>
  </si>
  <si>
    <t>Prior to the formalization of our Distribution Policy</t>
  </si>
  <si>
    <t>Disposition of short-term investment</t>
  </si>
  <si>
    <t/>
  </si>
  <si>
    <t>Other Financial Income</t>
  </si>
  <si>
    <t>2022/23</t>
  </si>
  <si>
    <r>
      <t xml:space="preserve">2023 </t>
    </r>
    <r>
      <rPr>
        <b/>
        <vertAlign val="superscript"/>
        <sz val="9"/>
        <color theme="0"/>
        <rFont val="Montserrat"/>
      </rPr>
      <t>(1)</t>
    </r>
  </si>
  <si>
    <r>
      <t>2023</t>
    </r>
    <r>
      <rPr>
        <b/>
        <vertAlign val="superscript"/>
        <sz val="9"/>
        <color theme="0"/>
        <rFont val="Montserrat"/>
      </rPr>
      <t xml:space="preserve"> (1)</t>
    </r>
  </si>
  <si>
    <r>
      <t>Other Financial Income</t>
    </r>
    <r>
      <rPr>
        <vertAlign val="superscript"/>
        <sz val="8"/>
        <color theme="1"/>
        <rFont val="Montserrat"/>
      </rPr>
      <t xml:space="preserve"> (5)</t>
    </r>
  </si>
  <si>
    <r>
      <t>EBITDA from Land Tranformation</t>
    </r>
    <r>
      <rPr>
        <i/>
        <sz val="6.55"/>
        <rFont val="Montserrat"/>
      </rPr>
      <t xml:space="preserve"> </t>
    </r>
    <r>
      <rPr>
        <vertAlign val="superscript"/>
        <sz val="8"/>
        <rFont val="Montserrat"/>
      </rPr>
      <t>(4)</t>
    </r>
  </si>
  <si>
    <r>
      <t xml:space="preserve">  Working Capital</t>
    </r>
    <r>
      <rPr>
        <i/>
        <vertAlign val="superscript"/>
        <sz val="8"/>
        <rFont val="Montserrat"/>
      </rPr>
      <t>(1)</t>
    </r>
  </si>
  <si>
    <t>(4) Effective for our fiscal year ended in December 2023, results related to our Land Transformation activities are now being allocated to the operating segment to which the disposed/acquired land belongs. Moreover, we are allocating the results of our cattle activities – previously included in “all other segments” – to the farmland where the cattle is assigned. For more information, please refer to Note 3 of our 2023 Financial Statements.</t>
  </si>
  <si>
    <t>(1) Working Capital is calculated as the sum of “Changes in Operating Assets and Liabilities” in our Cash Flow, less the result derived from the mark-to-market of our commodity derivative position and forward contracts. This is the case since the EBITDA already includes those results. For 2020, it excludes the accounts receivables generated in the sale of Brazilian farms as it is already included in the line "EBITDA from Land Transformation"</t>
  </si>
  <si>
    <t>(1) As from the fourth quarter of 2023, we have modified our internal reporting to refine the way we view our Farming business and its interaction with our land transformation activities embedded within such activities. Therefore, we started allocating any profit from disposition of farmland or a bargain purchase gain, as part of the operating segment where such farmland belongs. Moreover, we started allocating the results of our minor cattle activities – which were previously reported as part of “All other segments” - to the farmland where the cattle is assigned. Please refer to Note 3 to the Consolidated Financial Statements 2023 for further details.</t>
  </si>
  <si>
    <t>Adjusted NOPAT</t>
  </si>
  <si>
    <t>Income tax Benefit/ (Expense)</t>
  </si>
  <si>
    <t>(5) Other financial income derived from gains on bond arbitrage transactions.</t>
  </si>
  <si>
    <t>(1) We define Adjusted Free Cash Flow from Operations as (i) net cash generated from operating activities net of the combined effect of the application of IAS 29 and IAS 21 less (ii) net cash used in investing activities net of the combined effect of the application of IAS 29 and IAS 21 -excluding the net of the combined effect in other financial income-, less (iii) interest paid net of the combined effect of the application of IAS 29 and IAS 21 to the Argentine operations, plus (iv) proceeds from the sale of non controlling interest in subsidiaries; less (v) lease payments; less (vi) dividends paid to noncontrolling interest; plus (vii) expansion capital expenditures; less (viii) other financial income derived from gains on bond arbitrage transactions net of the combined effect of the application of IAS 29 and IAS 21 of the Argentine operations.</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</si>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</sst>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5" formatCode="&quot;$&quot;\ #,##0;\-&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_);_(* \(#,##0.0\);_(* &quot;-&quot;??_);_(@_)"/>
    <numFmt numFmtId="167" formatCode="#,##0.0"/>
    <numFmt numFmtId="168" formatCode="0.0"/>
    <numFmt numFmtId="169" formatCode="0.0%"/>
    <numFmt numFmtId="170" formatCode="_ * #,##0.00_ ;_ * \-#,##0.00_ ;_ * &quot;-&quot;??_ ;_ @_ "/>
    <numFmt numFmtId="171" formatCode="_ [$€-2]\ * #,##0.00_ ;_ [$€-2]\ * \-#,##0.00_ ;_ [$€-2]\ * &quot;-&quot;??_ "/>
    <numFmt numFmtId="172" formatCode="#,##0;\(#,##0\)"/>
    <numFmt numFmtId="173" formatCode="0.0\x"/>
    <numFmt numFmtId="174" formatCode="\-"/>
    <numFmt numFmtId="175" formatCode="0_ ;\-0\ "/>
    <numFmt numFmtId="176" formatCode="#,##0;\(#,##0\);&quot;-&quot;"/>
    <numFmt numFmtId="177" formatCode="#,##0.0_);\(#,##0.0\)"/>
    <numFmt numFmtId="178" formatCode="m/d/yy_%_)"/>
    <numFmt numFmtId="179" formatCode="_(* #,###.0_);_(* \(#,###.0\);_(* &quot;-&quot;?_);_(@_)"/>
    <numFmt numFmtId="180" formatCode="_(\ #,##0.0_%_);_(\ \(#,##0.0_%\);_(\ &quot; - &quot;_%_);_(@_)"/>
    <numFmt numFmtId="181" formatCode="_(\ #,##0.0%_);_(\ \(#,##0.0%\);_(\ &quot; - &quot;\%_);_(@_)"/>
    <numFmt numFmtId="182" formatCode="#,##0_);\(#,##0\);&quot; - &quot;_);@_)"/>
    <numFmt numFmtId="183" formatCode="\ #,##0.0_);\(#,##0.0\);&quot; - &quot;_);@_)"/>
    <numFmt numFmtId="184" formatCode="\ #,##0.00_);\(#,##0.00\);&quot; - &quot;_);@_)"/>
    <numFmt numFmtId="185" formatCode="\ #,##0.000_);\(#,##0.000\);&quot; - &quot;_);@_)"/>
    <numFmt numFmtId="186" formatCode="d\ mmmm\ yyyy"/>
    <numFmt numFmtId="187" formatCode="#,##0;[Red]\(#,##0\);0"/>
    <numFmt numFmtId="188" formatCode="#,#00"/>
    <numFmt numFmtId="189" formatCode="_-* #,##0_-;_-* #,##0\-;_-* &quot;-&quot;_-;_-@_-"/>
    <numFmt numFmtId="190" formatCode="_-* #,##0.00_-;_-* #,##0.00\-;_-* &quot;-&quot;??_-;_-@_-"/>
    <numFmt numFmtId="191" formatCode=";;;@*."/>
    <numFmt numFmtId="192" formatCode="_(&quot;R$ &quot;* #,##0.00_);_(&quot;R$ &quot;* \(#,##0.00\);_(&quot;R$ &quot;* &quot;-&quot;??_);_(@_)"/>
    <numFmt numFmtId="193" formatCode="#,##0.0\x_)_);\(#,##0.0\x\)_);#,##0.0\x_)_);@_%_)"/>
    <numFmt numFmtId="194" formatCode="#,##0.0\%_);\(#,##0.0\%\);#,##0.0\%_);@_%_)"/>
    <numFmt numFmtId="195" formatCode="%#,#00"/>
    <numFmt numFmtId="196" formatCode="#.##000"/>
    <numFmt numFmtId="197" formatCode="0.00;[Red]0.00"/>
    <numFmt numFmtId="198" formatCode="#,##0.000"/>
    <numFmt numFmtId="199" formatCode="_(* #,##0.00_);_(* \(#,##0.00\);_(* \-??_);_(@_)"/>
    <numFmt numFmtId="200" formatCode="_-* #,##0.00\ _P_t_s_-;\-* #,##0.00\ _P_t_s_-;_-* &quot;-&quot;??\ _P_t_s_-;_-@_-"/>
    <numFmt numFmtId="201" formatCode="##\ &quot;Min.&quot;"/>
    <numFmt numFmtId="202" formatCode="_(&quot;$&quot;* #,##0_);_(&quot;$&quot;* \(#,##0\);_(&quot;$&quot;* &quot;-&quot;??_);_(@_)"/>
    <numFmt numFmtId="203" formatCode="_(#,##0_)_%;_(\(#,##0\)_%;\ _(&quot;–&quot;_)_%;\ @_(_%"/>
    <numFmt numFmtId="204" formatCode="0.0000"/>
    <numFmt numFmtId="205" formatCode="_(* #,##0.000000_);_(* \(#,##0.000000\);_(* &quot;-&quot;_);_(@_)"/>
    <numFmt numFmtId="206" formatCode="0.000_);\(0.000\)"/>
    <numFmt numFmtId="207" formatCode="0.000"/>
    <numFmt numFmtId="208" formatCode="#,"/>
    <numFmt numFmtId="209" formatCode="_-&quot;F&quot;\ * #,##0_-;_-&quot;F&quot;\ * #,##0\-;_-&quot;F&quot;\ * &quot;-&quot;_-;_-@_-"/>
    <numFmt numFmtId="210" formatCode="_-&quot;F&quot;\ * #,##0.00_-;_-&quot;F&quot;\ * #,##0.00\-;_-&quot;F&quot;\ * &quot;-&quot;??_-;_-@_-"/>
    <numFmt numFmtId="211" formatCode="General_)"/>
    <numFmt numFmtId="212" formatCode="[$-416]d\-mmm;@"/>
    <numFmt numFmtId="213" formatCode="_([$€]* #,##0.00_);_([$€]* \(#,##0.00\);_([$€]* &quot;-&quot;??_);_(@_)"/>
    <numFmt numFmtId="214" formatCode="0.0000000"/>
    <numFmt numFmtId="215" formatCode="_-&quot;$&quot;\ * #,##0_-;\-&quot;$&quot;\ * #,##0_-;_-&quot;$&quot;\ * &quot;-&quot;??_-;_-@_-"/>
  </numFmts>
  <fonts count="109">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i/>
      <sz val="11"/>
      <color theme="1"/>
      <name val="Calibri"/>
      <family val="2"/>
      <scheme val="minor"/>
    </font>
    <font>
      <b/>
      <sz val="9"/>
      <color indexed="81"/>
      <name val="Tahoma"/>
      <family val="2"/>
    </font>
    <font>
      <sz val="9"/>
      <color indexed="81"/>
      <name val="Tahoma"/>
      <family val="2"/>
    </font>
    <font>
      <sz val="10"/>
      <name val="Arial"/>
      <family val="2"/>
    </font>
    <font>
      <sz val="11"/>
      <color rgb="FFFF0000"/>
      <name val="Calibri"/>
      <family val="2"/>
      <scheme val="minor"/>
    </font>
    <font>
      <b/>
      <sz val="11"/>
      <name val="Calibri"/>
      <family val="2"/>
      <scheme val="minor"/>
    </font>
    <font>
      <b/>
      <sz val="11"/>
      <color rgb="FFC00000"/>
      <name val="Calibri"/>
      <family val="2"/>
      <scheme val="minor"/>
    </font>
    <font>
      <b/>
      <i/>
      <sz val="11"/>
      <name val="Calibri"/>
      <family val="2"/>
      <scheme val="minor"/>
    </font>
    <font>
      <sz val="11"/>
      <name val="Calibri"/>
      <family val="2"/>
      <scheme val="minor"/>
    </font>
    <font>
      <i/>
      <sz val="10"/>
      <color indexed="32"/>
      <name val="Arial Narrow"/>
      <family val="2"/>
    </font>
    <font>
      <sz val="11"/>
      <color indexed="8"/>
      <name val="Calibri"/>
      <family val="2"/>
    </font>
    <font>
      <sz val="11"/>
      <color indexed="9"/>
      <name val="Calibri"/>
      <family val="2"/>
    </font>
    <font>
      <sz val="6"/>
      <name val="Arial"/>
      <family val="2"/>
    </font>
    <font>
      <sz val="11"/>
      <color indexed="20"/>
      <name val="Calibri"/>
      <family val="2"/>
    </font>
    <font>
      <sz val="11"/>
      <color indexed="17"/>
      <name val="Calibri"/>
      <family val="2"/>
    </font>
    <font>
      <sz val="8"/>
      <name val="Times New Roman"/>
      <family val="1"/>
    </font>
    <font>
      <b/>
      <sz val="11"/>
      <color indexed="52"/>
      <name val="Calibri"/>
      <family val="2"/>
    </font>
    <font>
      <b/>
      <sz val="11"/>
      <color indexed="9"/>
      <name val="Calibri"/>
      <family val="2"/>
    </font>
    <font>
      <sz val="11"/>
      <color indexed="52"/>
      <name val="Calibri"/>
      <family val="2"/>
    </font>
    <font>
      <sz val="10"/>
      <name val="Bookman"/>
    </font>
    <font>
      <sz val="10"/>
      <name val="Bookman"/>
      <family val="1"/>
    </font>
    <font>
      <sz val="10"/>
      <color indexed="24"/>
      <name val="Arial"/>
      <family val="2"/>
    </font>
    <font>
      <sz val="1"/>
      <color indexed="8"/>
      <name val="Courier"/>
      <family val="3"/>
    </font>
    <font>
      <u val="doubleAccounting"/>
      <sz val="10"/>
      <name val="Times New Roman"/>
      <family val="1"/>
    </font>
    <font>
      <sz val="10"/>
      <name val="Times New Roman"/>
      <family val="1"/>
    </font>
    <font>
      <sz val="10"/>
      <name val="Comic Sans MS"/>
      <family val="4"/>
    </font>
    <font>
      <i/>
      <sz val="11"/>
      <color indexed="23"/>
      <name val="Calibri"/>
      <family val="2"/>
    </font>
    <font>
      <sz val="10"/>
      <name val="Arial Narrow"/>
      <family val="2"/>
    </font>
    <font>
      <i/>
      <sz val="10"/>
      <name val="Arial Narrow"/>
      <family val="2"/>
    </font>
    <font>
      <b/>
      <sz val="10"/>
      <color indexed="32"/>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32"/>
      <name val="Arial Narrow"/>
      <family val="2"/>
    </font>
    <font>
      <sz val="12"/>
      <name val="Arial"/>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0"/>
      <name val="MS Sans Serif"/>
      <family val="2"/>
    </font>
    <font>
      <b/>
      <sz val="24"/>
      <name val="Arial"/>
      <family val="2"/>
    </font>
    <font>
      <b/>
      <sz val="15"/>
      <color indexed="56"/>
      <name val="Calibri"/>
      <family val="2"/>
    </font>
    <font>
      <b/>
      <sz val="13"/>
      <color indexed="56"/>
      <name val="Calibri"/>
      <family val="2"/>
    </font>
    <font>
      <b/>
      <sz val="11"/>
      <color indexed="56"/>
      <name val="Calibri"/>
      <family val="2"/>
    </font>
    <font>
      <sz val="10"/>
      <name val="Courier"/>
      <family val="3"/>
    </font>
    <font>
      <sz val="11"/>
      <color indexed="62"/>
      <name val="Calibri"/>
      <family val="2"/>
    </font>
    <font>
      <sz val="10"/>
      <name val="Tahoma"/>
      <family val="2"/>
    </font>
    <font>
      <sz val="8"/>
      <name val="Palatino"/>
      <family val="1"/>
    </font>
    <font>
      <sz val="11"/>
      <color indexed="60"/>
      <name val="Calibri"/>
      <family val="2"/>
    </font>
    <font>
      <sz val="11"/>
      <color indexed="8"/>
      <name val="Arial"/>
      <family val="2"/>
    </font>
    <font>
      <b/>
      <sz val="11"/>
      <color indexed="63"/>
      <name val="Calibri"/>
      <family val="2"/>
    </font>
    <font>
      <b/>
      <sz val="26"/>
      <name val="Times New Roman"/>
      <family val="1"/>
    </font>
    <font>
      <b/>
      <sz val="18"/>
      <name val="Times New Roman"/>
      <family val="1"/>
    </font>
    <font>
      <sz val="10"/>
      <name val="Century Gothic"/>
      <family val="2"/>
    </font>
    <font>
      <b/>
      <sz val="10"/>
      <name val="MS Sans Serif"/>
      <family val="2"/>
    </font>
    <font>
      <b/>
      <sz val="10"/>
      <name val="Arial"/>
      <family val="2"/>
    </font>
    <font>
      <sz val="10"/>
      <color indexed="8"/>
      <name val="Arial"/>
      <family val="2"/>
    </font>
    <font>
      <u val="singleAccounting"/>
      <sz val="10"/>
      <name val="Times New Roman"/>
      <family val="1"/>
    </font>
    <font>
      <b/>
      <sz val="9"/>
      <name val="Arial"/>
      <family val="2"/>
    </font>
    <font>
      <sz val="7"/>
      <name val="Times New Roman"/>
      <family val="1"/>
    </font>
    <font>
      <b/>
      <u val="singleAccounting"/>
      <sz val="14"/>
      <name val="Times New Roman"/>
      <family val="1"/>
    </font>
    <font>
      <i/>
      <sz val="14"/>
      <name val="Times New Roman"/>
      <family val="1"/>
    </font>
    <font>
      <sz val="14"/>
      <name val="Times New Roman"/>
      <family val="1"/>
    </font>
    <font>
      <b/>
      <sz val="12"/>
      <name val="Times New Roman"/>
      <family val="1"/>
    </font>
    <font>
      <sz val="11"/>
      <color indexed="10"/>
      <name val="Calibri"/>
      <family val="2"/>
    </font>
    <font>
      <sz val="10"/>
      <color indexed="15"/>
      <name val="Arial"/>
      <family val="2"/>
    </font>
    <font>
      <b/>
      <sz val="18"/>
      <color indexed="56"/>
      <name val="Cambria"/>
      <family val="2"/>
    </font>
    <font>
      <b/>
      <sz val="1"/>
      <color indexed="8"/>
      <name val="Courier"/>
      <family val="3"/>
    </font>
    <font>
      <b/>
      <sz val="10"/>
      <color theme="0"/>
      <name val="Montserrat"/>
    </font>
    <font>
      <sz val="9"/>
      <color rgb="FF000000"/>
      <name val="Montserrat"/>
    </font>
    <font>
      <b/>
      <i/>
      <sz val="9"/>
      <name val="Montserrat"/>
    </font>
    <font>
      <b/>
      <sz val="9"/>
      <name val="Montserrat"/>
    </font>
    <font>
      <b/>
      <sz val="9"/>
      <color rgb="FF000000"/>
      <name val="Montserrat"/>
    </font>
    <font>
      <sz val="9"/>
      <color theme="1"/>
      <name val="Montserrat"/>
    </font>
    <font>
      <b/>
      <sz val="9"/>
      <color theme="0"/>
      <name val="Montserrat"/>
    </font>
    <font>
      <b/>
      <i/>
      <sz val="9"/>
      <color theme="0"/>
      <name val="Montserrat"/>
    </font>
    <font>
      <sz val="9"/>
      <name val="Montserrat"/>
    </font>
    <font>
      <b/>
      <sz val="9"/>
      <color theme="1"/>
      <name val="Montserrat"/>
    </font>
    <font>
      <i/>
      <sz val="9"/>
      <name val="Montserrat"/>
    </font>
    <font>
      <u/>
      <sz val="9"/>
      <name val="Montserrat"/>
    </font>
    <font>
      <sz val="9"/>
      <color rgb="FFFF0000"/>
      <name val="Montserrat"/>
    </font>
    <font>
      <b/>
      <sz val="9"/>
      <color rgb="FFFF0000"/>
      <name val="Montserrat"/>
    </font>
    <font>
      <b/>
      <sz val="14"/>
      <color theme="0"/>
      <name val="Montserrat"/>
    </font>
    <font>
      <b/>
      <sz val="14"/>
      <color theme="0"/>
      <name val="Montserrat Black"/>
    </font>
    <font>
      <sz val="9"/>
      <color theme="0"/>
      <name val="Montserrat"/>
    </font>
    <font>
      <i/>
      <sz val="9"/>
      <color theme="1"/>
      <name val="Montserrat"/>
    </font>
    <font>
      <b/>
      <sz val="10"/>
      <color theme="0"/>
      <name val=" montserrat black"/>
    </font>
    <font>
      <i/>
      <vertAlign val="superscript"/>
      <sz val="9"/>
      <name val="Montserrat"/>
    </font>
    <font>
      <vertAlign val="superscript"/>
      <sz val="9"/>
      <name val="Montserrat"/>
    </font>
    <font>
      <b/>
      <i/>
      <sz val="9"/>
      <color theme="1"/>
      <name val="Montserrat"/>
    </font>
    <font>
      <i/>
      <sz val="9"/>
      <color rgb="FF000000"/>
      <name val="Montserrat"/>
    </font>
    <font>
      <b/>
      <vertAlign val="superscript"/>
      <sz val="9"/>
      <color theme="0"/>
      <name val="Montserrat"/>
    </font>
    <font>
      <sz val="11"/>
      <color rgb="FFC00000"/>
      <name val="Calibri"/>
      <family val="2"/>
      <scheme val="minor"/>
    </font>
    <font>
      <sz val="11"/>
      <color theme="1"/>
      <name val="Montserrat"/>
    </font>
    <font>
      <b/>
      <sz val="11"/>
      <color theme="1"/>
      <name val="Montserrat"/>
    </font>
    <font>
      <i/>
      <sz val="10"/>
      <color theme="1"/>
      <name val="Montserrat"/>
    </font>
    <font>
      <i/>
      <sz val="11"/>
      <color rgb="FFFF0000"/>
      <name val="Calibri"/>
      <family val="2"/>
      <scheme val="minor"/>
    </font>
    <font>
      <i/>
      <sz val="6.55"/>
      <name val="Montserrat"/>
    </font>
    <font>
      <i/>
      <vertAlign val="superscript"/>
      <sz val="8"/>
      <name val="Montserrat"/>
    </font>
    <font>
      <vertAlign val="superscript"/>
      <sz val="8"/>
      <color theme="1"/>
      <name val="Montserrat"/>
    </font>
    <font>
      <vertAlign val="superscript"/>
      <sz val="8"/>
      <name val="Montserrat"/>
    </font>
  </fonts>
  <fills count="3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FF"/>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41"/>
        <bgColor indexed="64"/>
      </patternFill>
    </fill>
    <fill>
      <patternFill patternType="solid">
        <fgColor indexed="63"/>
        <bgColor indexed="64"/>
      </patternFill>
    </fill>
    <fill>
      <patternFill patternType="solid">
        <fgColor rgb="FFFFC000"/>
        <bgColor indexed="64"/>
      </patternFill>
    </fill>
    <fill>
      <patternFill patternType="solid">
        <fgColor rgb="FF00573B"/>
        <bgColor indexed="64"/>
      </patternFill>
    </fill>
    <fill>
      <patternFill patternType="solid">
        <fgColor rgb="FFFFC000"/>
        <bgColor rgb="FF000000"/>
      </patternFill>
    </fill>
    <fill>
      <patternFill patternType="solid">
        <fgColor rgb="FFFFC000"/>
        <bgColor rgb="FF92D050"/>
      </patternFill>
    </fill>
  </fills>
  <borders count="2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style="dashed">
        <color auto="1"/>
      </top>
      <bottom/>
      <diagonal/>
    </border>
    <border>
      <left/>
      <right/>
      <top style="thin">
        <color rgb="FF000000"/>
      </top>
      <bottom style="thin">
        <color rgb="FF000000"/>
      </bottom>
      <diagonal/>
    </border>
    <border>
      <left/>
      <right/>
      <top style="thin">
        <color indexed="32"/>
      </top>
      <bottom style="thin">
        <color indexed="32"/>
      </bottom>
      <diagonal/>
    </border>
    <border>
      <left style="thin">
        <color indexed="64"/>
      </left>
      <right/>
      <top style="thin">
        <color indexed="64"/>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n">
        <color indexed="44"/>
      </bottom>
      <diagonal/>
    </border>
    <border>
      <left/>
      <right/>
      <top style="thin">
        <color indexed="32"/>
      </top>
      <bottom style="thin">
        <color indexed="3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s>
  <cellStyleXfs count="946">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171" fontId="7" fillId="0" borderId="0"/>
    <xf numFmtId="171" fontId="1" fillId="0" borderId="0"/>
    <xf numFmtId="170" fontId="1" fillId="0" borderId="0" applyFont="0" applyFill="0" applyBorder="0" applyAlignment="0" applyProtection="0"/>
    <xf numFmtId="0" fontId="7" fillId="0" borderId="0"/>
    <xf numFmtId="171" fontId="1" fillId="0" borderId="0"/>
    <xf numFmtId="43" fontId="1" fillId="0" borderId="0" applyFont="0" applyFill="0" applyBorder="0" applyAlignment="0" applyProtection="0"/>
    <xf numFmtId="171" fontId="1" fillId="0" borderId="0"/>
    <xf numFmtId="171" fontId="7" fillId="0" borderId="0"/>
    <xf numFmtId="171" fontId="7" fillId="0" borderId="0"/>
    <xf numFmtId="176" fontId="13" fillId="0" borderId="8">
      <alignment horizontal="left" vertical="center"/>
    </xf>
    <xf numFmtId="171" fontId="14" fillId="5" borderId="0" applyNumberFormat="0" applyBorder="0" applyAlignment="0" applyProtection="0"/>
    <xf numFmtId="171" fontId="14" fillId="6" borderId="0" applyNumberFormat="0" applyBorder="0" applyAlignment="0" applyProtection="0"/>
    <xf numFmtId="171" fontId="14" fillId="7" borderId="0" applyNumberFormat="0" applyBorder="0" applyAlignment="0" applyProtection="0"/>
    <xf numFmtId="171" fontId="14" fillId="8" borderId="0" applyNumberFormat="0" applyBorder="0" applyAlignment="0" applyProtection="0"/>
    <xf numFmtId="171" fontId="14" fillId="9" borderId="0" applyNumberFormat="0" applyBorder="0" applyAlignment="0" applyProtection="0"/>
    <xf numFmtId="171" fontId="14" fillId="10" borderId="0" applyNumberFormat="0" applyBorder="0" applyAlignment="0" applyProtection="0"/>
    <xf numFmtId="171" fontId="14" fillId="5" borderId="0" applyNumberFormat="0" applyBorder="0" applyAlignment="0" applyProtection="0"/>
    <xf numFmtId="171" fontId="14" fillId="6" borderId="0" applyNumberFormat="0" applyBorder="0" applyAlignment="0" applyProtection="0"/>
    <xf numFmtId="171" fontId="14" fillId="7" borderId="0" applyNumberFormat="0" applyBorder="0" applyAlignment="0" applyProtection="0"/>
    <xf numFmtId="171" fontId="14" fillId="8" borderId="0" applyNumberFormat="0" applyBorder="0" applyAlignment="0" applyProtection="0"/>
    <xf numFmtId="171" fontId="14" fillId="9" borderId="0" applyNumberFormat="0" applyBorder="0" applyAlignment="0" applyProtection="0"/>
    <xf numFmtId="171" fontId="14" fillId="10" borderId="0" applyNumberFormat="0" applyBorder="0" applyAlignment="0" applyProtection="0"/>
    <xf numFmtId="176" fontId="13" fillId="0" borderId="8">
      <alignment horizontal="left" vertical="center"/>
    </xf>
    <xf numFmtId="171" fontId="14" fillId="11" borderId="0" applyNumberFormat="0" applyBorder="0" applyAlignment="0" applyProtection="0"/>
    <xf numFmtId="171" fontId="14" fillId="12" borderId="0" applyNumberFormat="0" applyBorder="0" applyAlignment="0" applyProtection="0"/>
    <xf numFmtId="171" fontId="14" fillId="13" borderId="0" applyNumberFormat="0" applyBorder="0" applyAlignment="0" applyProtection="0"/>
    <xf numFmtId="171" fontId="14" fillId="8" borderId="0" applyNumberFormat="0" applyBorder="0" applyAlignment="0" applyProtection="0"/>
    <xf numFmtId="171" fontId="14" fillId="11" borderId="0" applyNumberFormat="0" applyBorder="0" applyAlignment="0" applyProtection="0"/>
    <xf numFmtId="171" fontId="14" fillId="14" borderId="0" applyNumberFormat="0" applyBorder="0" applyAlignment="0" applyProtection="0"/>
    <xf numFmtId="171" fontId="14" fillId="11" borderId="0" applyNumberFormat="0" applyBorder="0" applyAlignment="0" applyProtection="0"/>
    <xf numFmtId="171" fontId="14" fillId="12" borderId="0" applyNumberFormat="0" applyBorder="0" applyAlignment="0" applyProtection="0"/>
    <xf numFmtId="171" fontId="14" fillId="13" borderId="0" applyNumberFormat="0" applyBorder="0" applyAlignment="0" applyProtection="0"/>
    <xf numFmtId="171" fontId="14" fillId="8" borderId="0" applyNumberFormat="0" applyBorder="0" applyAlignment="0" applyProtection="0"/>
    <xf numFmtId="171" fontId="14" fillId="11" borderId="0" applyNumberFormat="0" applyBorder="0" applyAlignment="0" applyProtection="0"/>
    <xf numFmtId="171" fontId="14" fillId="14" borderId="0" applyNumberFormat="0" applyBorder="0" applyAlignment="0" applyProtection="0"/>
    <xf numFmtId="171" fontId="15" fillId="15" borderId="0" applyNumberFormat="0" applyBorder="0" applyAlignment="0" applyProtection="0"/>
    <xf numFmtId="171" fontId="15" fillId="12" borderId="0" applyNumberFormat="0" applyBorder="0" applyAlignment="0" applyProtection="0"/>
    <xf numFmtId="171" fontId="15" fillId="13" borderId="0" applyNumberFormat="0" applyBorder="0" applyAlignment="0" applyProtection="0"/>
    <xf numFmtId="171" fontId="15" fillId="16" borderId="0" applyNumberFormat="0" applyBorder="0" applyAlignment="0" applyProtection="0"/>
    <xf numFmtId="171" fontId="15" fillId="17" borderId="0" applyNumberFormat="0" applyBorder="0" applyAlignment="0" applyProtection="0"/>
    <xf numFmtId="171" fontId="15" fillId="18" borderId="0" applyNumberFormat="0" applyBorder="0" applyAlignment="0" applyProtection="0"/>
    <xf numFmtId="171" fontId="15" fillId="15" borderId="0" applyNumberFormat="0" applyBorder="0" applyAlignment="0" applyProtection="0"/>
    <xf numFmtId="171" fontId="15" fillId="12" borderId="0" applyNumberFormat="0" applyBorder="0" applyAlignment="0" applyProtection="0"/>
    <xf numFmtId="171" fontId="15" fillId="13" borderId="0" applyNumberFormat="0" applyBorder="0" applyAlignment="0" applyProtection="0"/>
    <xf numFmtId="171" fontId="15" fillId="16" borderId="0" applyNumberFormat="0" applyBorder="0" applyAlignment="0" applyProtection="0"/>
    <xf numFmtId="171" fontId="15" fillId="17" borderId="0" applyNumberFormat="0" applyBorder="0" applyAlignment="0" applyProtection="0"/>
    <xf numFmtId="171" fontId="15" fillId="18" borderId="0" applyNumberFormat="0" applyBorder="0" applyAlignment="0" applyProtection="0"/>
    <xf numFmtId="177" fontId="16" fillId="0" borderId="9" applyBorder="0"/>
    <xf numFmtId="177" fontId="16" fillId="0" borderId="9" applyBorder="0"/>
    <xf numFmtId="177" fontId="16" fillId="0" borderId="9" applyBorder="0"/>
    <xf numFmtId="177" fontId="16" fillId="0" borderId="9" applyBorder="0"/>
    <xf numFmtId="177" fontId="16" fillId="0" borderId="9" applyBorder="0"/>
    <xf numFmtId="177" fontId="16" fillId="0" borderId="9" applyBorder="0"/>
    <xf numFmtId="177" fontId="16" fillId="0" borderId="9" applyBorder="0"/>
    <xf numFmtId="171" fontId="15" fillId="19" borderId="0" applyNumberFormat="0" applyBorder="0" applyAlignment="0" applyProtection="0"/>
    <xf numFmtId="171" fontId="15" fillId="20" borderId="0" applyNumberFormat="0" applyBorder="0" applyAlignment="0" applyProtection="0"/>
    <xf numFmtId="171" fontId="15" fillId="21" borderId="0" applyNumberFormat="0" applyBorder="0" applyAlignment="0" applyProtection="0"/>
    <xf numFmtId="171" fontId="15" fillId="16" borderId="0" applyNumberFormat="0" applyBorder="0" applyAlignment="0" applyProtection="0"/>
    <xf numFmtId="171" fontId="15" fillId="17" borderId="0" applyNumberFormat="0" applyBorder="0" applyAlignment="0" applyProtection="0"/>
    <xf numFmtId="171" fontId="15" fillId="22" borderId="0" applyNumberFormat="0" applyBorder="0" applyAlignment="0" applyProtection="0"/>
    <xf numFmtId="171" fontId="17" fillId="6" borderId="0" applyNumberFormat="0" applyBorder="0" applyAlignment="0" applyProtection="0"/>
    <xf numFmtId="171" fontId="18" fillId="7" borderId="0" applyNumberFormat="0" applyBorder="0" applyAlignment="0" applyProtection="0"/>
    <xf numFmtId="171" fontId="19" fillId="0" borderId="4" applyNumberFormat="0" applyFont="0" applyFill="0" applyAlignment="0" applyProtection="0"/>
    <xf numFmtId="171" fontId="19" fillId="0" borderId="10" applyNumberFormat="0" applyFont="0" applyFill="0" applyAlignment="0" applyProtection="0"/>
    <xf numFmtId="171" fontId="20" fillId="23" borderId="11" applyNumberFormat="0" applyAlignment="0" applyProtection="0"/>
    <xf numFmtId="171" fontId="21" fillId="24" borderId="12" applyNumberFormat="0" applyAlignment="0" applyProtection="0"/>
    <xf numFmtId="171" fontId="22" fillId="0" borderId="13" applyNumberFormat="0" applyFill="0" applyAlignment="0" applyProtection="0"/>
    <xf numFmtId="171" fontId="21" fillId="24" borderId="12" applyNumberFormat="0" applyAlignment="0" applyProtection="0"/>
    <xf numFmtId="171" fontId="23" fillId="23" borderId="14"/>
    <xf numFmtId="171" fontId="24" fillId="23" borderId="14"/>
    <xf numFmtId="43" fontId="7" fillId="0" borderId="0" applyFont="0" applyFill="0" applyBorder="0" applyAlignment="0" applyProtection="0"/>
    <xf numFmtId="3" fontId="25" fillId="0" borderId="0" applyFont="0" applyFill="0" applyBorder="0" applyAlignment="0" applyProtection="0"/>
    <xf numFmtId="171" fontId="23" fillId="23" borderId="14"/>
    <xf numFmtId="171" fontId="23" fillId="23" borderId="14"/>
    <xf numFmtId="171" fontId="24" fillId="23" borderId="14"/>
    <xf numFmtId="1" fontId="26" fillId="0" borderId="0">
      <protection locked="0"/>
    </xf>
    <xf numFmtId="1" fontId="26" fillId="0" borderId="0">
      <protection locked="0"/>
    </xf>
    <xf numFmtId="1" fontId="26" fillId="0" borderId="0">
      <protection locked="0"/>
    </xf>
    <xf numFmtId="1" fontId="26" fillId="0" borderId="0">
      <protection locked="0"/>
    </xf>
    <xf numFmtId="1" fontId="26" fillId="0" borderId="0">
      <protection locked="0"/>
    </xf>
    <xf numFmtId="1" fontId="26" fillId="0" borderId="0">
      <protection locked="0"/>
    </xf>
    <xf numFmtId="1" fontId="26" fillId="0" borderId="0">
      <protection locked="0"/>
    </xf>
    <xf numFmtId="178" fontId="19" fillId="0" borderId="0" applyFont="0" applyFill="0" applyBorder="0" applyAlignment="0" applyProtection="0"/>
    <xf numFmtId="42" fontId="27" fillId="0" borderId="0"/>
    <xf numFmtId="179" fontId="27" fillId="0" borderId="0"/>
    <xf numFmtId="42" fontId="28" fillId="0" borderId="0"/>
    <xf numFmtId="171" fontId="23" fillId="23" borderId="14"/>
    <xf numFmtId="171" fontId="24" fillId="23" borderId="14"/>
    <xf numFmtId="171" fontId="15" fillId="19" borderId="0" applyNumberFormat="0" applyBorder="0" applyAlignment="0" applyProtection="0"/>
    <xf numFmtId="171" fontId="15" fillId="20" borderId="0" applyNumberFormat="0" applyBorder="0" applyAlignment="0" applyProtection="0"/>
    <xf numFmtId="171" fontId="15" fillId="21" borderId="0" applyNumberFormat="0" applyBorder="0" applyAlignment="0" applyProtection="0"/>
    <xf numFmtId="171" fontId="15" fillId="16" borderId="0" applyNumberFormat="0" applyBorder="0" applyAlignment="0" applyProtection="0"/>
    <xf numFmtId="171" fontId="15" fillId="17" borderId="0" applyNumberFormat="0" applyBorder="0" applyAlignment="0" applyProtection="0"/>
    <xf numFmtId="171" fontId="15" fillId="22" borderId="0" applyNumberFormat="0" applyBorder="0" applyAlignment="0" applyProtection="0"/>
    <xf numFmtId="171" fontId="7" fillId="0" borderId="0"/>
    <xf numFmtId="171" fontId="7" fillId="0" borderId="0" applyFont="0" applyFill="0" applyBorder="0" applyAlignment="0" applyProtection="0"/>
    <xf numFmtId="171" fontId="29"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30" fillId="0" borderId="0" applyNumberFormat="0" applyFill="0" applyBorder="0" applyAlignment="0" applyProtection="0"/>
    <xf numFmtId="49" fontId="31" fillId="0" borderId="0" applyNumberFormat="0" applyFill="0" applyBorder="0" applyProtection="0">
      <alignment horizontal="center" vertical="top"/>
    </xf>
    <xf numFmtId="180" fontId="32" fillId="0" borderId="0" applyBorder="0">
      <alignment horizontal="right" vertical="top"/>
    </xf>
    <xf numFmtId="181" fontId="31" fillId="0" borderId="0" applyBorder="0">
      <alignment horizontal="right" vertical="top"/>
    </xf>
    <xf numFmtId="181" fontId="32" fillId="0" borderId="0" applyBorder="0">
      <alignment horizontal="right" vertical="top"/>
    </xf>
    <xf numFmtId="182" fontId="31" fillId="0" borderId="0" applyFill="0" applyBorder="0">
      <alignment horizontal="right" vertical="top"/>
    </xf>
    <xf numFmtId="183" fontId="31" fillId="0" borderId="0" applyFill="0" applyBorder="0">
      <alignment horizontal="right" vertical="top"/>
    </xf>
    <xf numFmtId="184" fontId="31" fillId="0" borderId="0" applyFill="0" applyBorder="0">
      <alignment horizontal="right" vertical="top"/>
    </xf>
    <xf numFmtId="185" fontId="31" fillId="0" borderId="0" applyFill="0" applyBorder="0">
      <alignment horizontal="right" vertical="top"/>
    </xf>
    <xf numFmtId="171" fontId="33" fillId="0" borderId="0">
      <alignment horizontal="left"/>
    </xf>
    <xf numFmtId="171" fontId="33" fillId="0" borderId="8">
      <alignment horizontal="right" wrapText="1"/>
    </xf>
    <xf numFmtId="176" fontId="13" fillId="0" borderId="8">
      <alignment horizontal="left"/>
    </xf>
    <xf numFmtId="171" fontId="34" fillId="0" borderId="0">
      <alignment vertical="center"/>
    </xf>
    <xf numFmtId="186" fontId="34" fillId="0" borderId="0">
      <alignment horizontal="left" vertical="center"/>
    </xf>
    <xf numFmtId="187" fontId="35" fillId="0" borderId="0">
      <alignment vertical="center"/>
    </xf>
    <xf numFmtId="171" fontId="36" fillId="0" borderId="0">
      <alignment vertical="center"/>
    </xf>
    <xf numFmtId="176" fontId="13" fillId="0" borderId="8">
      <alignment horizontal="left"/>
    </xf>
    <xf numFmtId="176" fontId="37" fillId="0" borderId="0" applyFill="0" applyBorder="0">
      <alignment vertical="top"/>
    </xf>
    <xf numFmtId="176" fontId="38" fillId="0" borderId="0" applyFill="0" applyBorder="0" applyProtection="0">
      <alignment vertical="top"/>
    </xf>
    <xf numFmtId="176" fontId="39" fillId="0" borderId="0">
      <alignment vertical="top"/>
    </xf>
    <xf numFmtId="176" fontId="31" fillId="0" borderId="0">
      <alignment horizontal="center"/>
    </xf>
    <xf numFmtId="176" fontId="40" fillId="0" borderId="8">
      <alignment horizontal="center"/>
    </xf>
    <xf numFmtId="41" fontId="31" fillId="0" borderId="8" applyFill="0" applyBorder="0" applyProtection="0">
      <alignment horizontal="right" vertical="top"/>
    </xf>
    <xf numFmtId="186" fontId="41" fillId="0" borderId="0">
      <alignment horizontal="left" vertical="center"/>
    </xf>
    <xf numFmtId="176" fontId="41" fillId="0" borderId="0"/>
    <xf numFmtId="176" fontId="42" fillId="0" borderId="0"/>
    <xf numFmtId="176" fontId="43" fillId="0" borderId="0"/>
    <xf numFmtId="176" fontId="7" fillId="0" borderId="0"/>
    <xf numFmtId="176" fontId="44" fillId="0" borderId="0">
      <alignment horizontal="left" vertical="top"/>
    </xf>
    <xf numFmtId="171" fontId="31" fillId="0" borderId="0" applyFill="0" applyBorder="0">
      <alignment horizontal="left" vertical="top" wrapText="1"/>
    </xf>
    <xf numFmtId="171" fontId="45" fillId="0" borderId="0">
      <alignment horizontal="left" vertical="top" wrapText="1"/>
    </xf>
    <xf numFmtId="171" fontId="46" fillId="0" borderId="0">
      <alignment horizontal="left" vertical="top" wrapText="1"/>
    </xf>
    <xf numFmtId="171" fontId="32" fillId="0" borderId="0">
      <alignment horizontal="left" vertical="top" wrapText="1"/>
    </xf>
    <xf numFmtId="188" fontId="26" fillId="0" borderId="0">
      <protection locked="0"/>
    </xf>
    <xf numFmtId="188" fontId="26" fillId="0" borderId="0">
      <protection locked="0"/>
    </xf>
    <xf numFmtId="188" fontId="26" fillId="0" borderId="0">
      <protection locked="0"/>
    </xf>
    <xf numFmtId="188" fontId="26" fillId="0" borderId="0">
      <protection locked="0"/>
    </xf>
    <xf numFmtId="188" fontId="26" fillId="0" borderId="0">
      <protection locked="0"/>
    </xf>
    <xf numFmtId="188" fontId="26" fillId="0" borderId="0">
      <protection locked="0"/>
    </xf>
    <xf numFmtId="188" fontId="26" fillId="0" borderId="0">
      <protection locked="0"/>
    </xf>
    <xf numFmtId="171" fontId="47" fillId="0" borderId="0" applyFont="0" applyFill="0" applyBorder="0" applyProtection="0"/>
    <xf numFmtId="171" fontId="18" fillId="7" borderId="0" applyNumberFormat="0" applyBorder="0" applyAlignment="0" applyProtection="0"/>
    <xf numFmtId="171" fontId="23" fillId="23" borderId="14"/>
    <xf numFmtId="171" fontId="24" fillId="23" borderId="14"/>
    <xf numFmtId="171" fontId="23" fillId="23" borderId="14"/>
    <xf numFmtId="171" fontId="24" fillId="23" borderId="14"/>
    <xf numFmtId="171" fontId="48" fillId="0" borderId="4" applyFill="0" applyProtection="0"/>
    <xf numFmtId="171" fontId="49" fillId="0" borderId="15" applyNumberFormat="0" applyFill="0" applyAlignment="0" applyProtection="0"/>
    <xf numFmtId="171" fontId="50" fillId="0" borderId="16" applyNumberFormat="0" applyFill="0" applyAlignment="0" applyProtection="0"/>
    <xf numFmtId="171" fontId="51" fillId="0" borderId="17" applyNumberFormat="0" applyFill="0" applyAlignment="0" applyProtection="0"/>
    <xf numFmtId="171" fontId="51" fillId="0" borderId="0" applyNumberFormat="0" applyFill="0" applyBorder="0" applyAlignment="0" applyProtection="0"/>
    <xf numFmtId="171" fontId="17" fillId="6" borderId="0" applyNumberFormat="0" applyBorder="0" applyAlignment="0" applyProtection="0"/>
    <xf numFmtId="171" fontId="52" fillId="0" borderId="0"/>
    <xf numFmtId="171" fontId="53" fillId="10" borderId="11" applyNumberFormat="0" applyAlignment="0" applyProtection="0"/>
    <xf numFmtId="189" fontId="7" fillId="0" borderId="0" applyFont="0" applyFill="0" applyBorder="0" applyAlignment="0" applyProtection="0"/>
    <xf numFmtId="190" fontId="7" fillId="0" borderId="0" applyFont="0" applyFill="0" applyBorder="0" applyAlignment="0" applyProtection="0"/>
    <xf numFmtId="171" fontId="7" fillId="0" borderId="0"/>
    <xf numFmtId="191" fontId="19" fillId="0" borderId="0" applyFont="0" applyFill="0" applyBorder="0" applyAlignment="0" applyProtection="0"/>
    <xf numFmtId="171" fontId="22" fillId="0" borderId="13" applyNumberFormat="0" applyFill="0" applyAlignment="0" applyProtection="0"/>
    <xf numFmtId="43" fontId="1" fillId="0" borderId="0" applyFont="0" applyFill="0" applyBorder="0" applyAlignment="0" applyProtection="0"/>
    <xf numFmtId="43" fontId="54"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1" fillId="0" borderId="0" applyFont="0" applyFill="0" applyBorder="0" applyAlignment="0" applyProtection="0"/>
    <xf numFmtId="193" fontId="55" fillId="0" borderId="0" applyFont="0" applyFill="0" applyBorder="0" applyAlignment="0" applyProtection="0">
      <alignment horizontal="right"/>
    </xf>
    <xf numFmtId="171" fontId="23" fillId="23" borderId="14"/>
    <xf numFmtId="171" fontId="56" fillId="25" borderId="0" applyNumberFormat="0" applyBorder="0" applyAlignment="0" applyProtection="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14" fillId="0" borderId="0"/>
    <xf numFmtId="171" fontId="14" fillId="0" borderId="0"/>
    <xf numFmtId="171" fontId="1" fillId="0" borderId="0"/>
    <xf numFmtId="171" fontId="1" fillId="0" borderId="0"/>
    <xf numFmtId="171" fontId="7" fillId="0" borderId="0"/>
    <xf numFmtId="171" fontId="7" fillId="0" borderId="0"/>
    <xf numFmtId="171" fontId="7" fillId="0" borderId="0"/>
    <xf numFmtId="171" fontId="7" fillId="0" borderId="0"/>
    <xf numFmtId="167" fontId="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4" fillId="0" borderId="0"/>
    <xf numFmtId="171" fontId="7" fillId="0" borderId="0"/>
    <xf numFmtId="171" fontId="7" fillId="0" borderId="0"/>
    <xf numFmtId="171" fontId="7" fillId="0" borderId="0"/>
    <xf numFmtId="171" fontId="7" fillId="0" borderId="0"/>
    <xf numFmtId="171" fontId="7" fillId="0" borderId="0"/>
    <xf numFmtId="171" fontId="14" fillId="0" borderId="0"/>
    <xf numFmtId="171" fontId="7" fillId="0" borderId="0"/>
    <xf numFmtId="171" fontId="1" fillId="0" borderId="0"/>
    <xf numFmtId="171" fontId="7" fillId="0" borderId="0"/>
    <xf numFmtId="171" fontId="14"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7" fillId="0" borderId="0"/>
    <xf numFmtId="171" fontId="1" fillId="0" borderId="0"/>
    <xf numFmtId="171" fontId="1" fillId="0" borderId="0"/>
    <xf numFmtId="171" fontId="1" fillId="0" borderId="0"/>
    <xf numFmtId="171" fontId="1" fillId="0" borderId="0"/>
    <xf numFmtId="171" fontId="1" fillId="0" borderId="0"/>
    <xf numFmtId="171" fontId="54" fillId="0" borderId="0"/>
    <xf numFmtId="171" fontId="54" fillId="0" borderId="0"/>
    <xf numFmtId="171" fontId="1" fillId="0" borderId="0"/>
    <xf numFmtId="171" fontId="7" fillId="0" borderId="0"/>
    <xf numFmtId="171" fontId="7" fillId="0" borderId="0"/>
    <xf numFmtId="171" fontId="7" fillId="0" borderId="0"/>
    <xf numFmtId="171" fontId="7" fillId="0" borderId="0"/>
    <xf numFmtId="167" fontId="7" fillId="0" borderId="0"/>
    <xf numFmtId="167" fontId="7" fillId="0" borderId="0"/>
    <xf numFmtId="171" fontId="7" fillId="0" borderId="0"/>
    <xf numFmtId="167"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26" borderId="18" applyNumberFormat="0" applyFont="0" applyAlignment="0" applyProtection="0"/>
    <xf numFmtId="171" fontId="14" fillId="26" borderId="18" applyNumberFormat="0" applyFont="0" applyAlignment="0" applyProtection="0"/>
    <xf numFmtId="171" fontId="7" fillId="26" borderId="18" applyNumberFormat="0" applyFont="0" applyAlignment="0" applyProtection="0"/>
    <xf numFmtId="38" fontId="57" fillId="0" borderId="0"/>
    <xf numFmtId="38" fontId="57" fillId="0" borderId="0"/>
    <xf numFmtId="38" fontId="57" fillId="0" borderId="0"/>
    <xf numFmtId="38" fontId="57" fillId="0" borderId="0"/>
    <xf numFmtId="38" fontId="57" fillId="0" borderId="0"/>
    <xf numFmtId="38" fontId="57" fillId="0" borderId="0"/>
    <xf numFmtId="38" fontId="57" fillId="0" borderId="0"/>
    <xf numFmtId="171" fontId="58" fillId="23" borderId="19" applyNumberFormat="0" applyAlignment="0" applyProtection="0"/>
    <xf numFmtId="171" fontId="59" fillId="0" borderId="0" applyFill="0" applyBorder="0" applyProtection="0">
      <alignment horizontal="left"/>
    </xf>
    <xf numFmtId="171" fontId="60" fillId="0" borderId="0" applyFill="0" applyBorder="0" applyProtection="0">
      <alignment horizontal="left"/>
    </xf>
    <xf numFmtId="194" fontId="19" fillId="0" borderId="0" applyFont="0" applyFill="0" applyBorder="0" applyAlignment="0" applyProtection="0"/>
    <xf numFmtId="195" fontId="26" fillId="0" borderId="0">
      <protection locked="0"/>
    </xf>
    <xf numFmtId="195" fontId="26" fillId="0" borderId="0">
      <protection locked="0"/>
    </xf>
    <xf numFmtId="195" fontId="26" fillId="0" borderId="0">
      <protection locked="0"/>
    </xf>
    <xf numFmtId="195" fontId="26" fillId="0" borderId="0">
      <protection locked="0"/>
    </xf>
    <xf numFmtId="195" fontId="26" fillId="0" borderId="0">
      <protection locked="0"/>
    </xf>
    <xf numFmtId="195" fontId="26" fillId="0" borderId="0">
      <protection locked="0"/>
    </xf>
    <xf numFmtId="195" fontId="26" fillId="0" borderId="0">
      <protection locked="0"/>
    </xf>
    <xf numFmtId="171" fontId="23" fillId="23" borderId="14"/>
    <xf numFmtId="196" fontId="26" fillId="0" borderId="0">
      <protection locked="0"/>
    </xf>
    <xf numFmtId="196" fontId="26" fillId="0" borderId="0">
      <protection locked="0"/>
    </xf>
    <xf numFmtId="196" fontId="26" fillId="0" borderId="0">
      <protection locked="0"/>
    </xf>
    <xf numFmtId="196" fontId="26" fillId="0" borderId="0">
      <protection locked="0"/>
    </xf>
    <xf numFmtId="196" fontId="26" fillId="0" borderId="0">
      <protection locked="0"/>
    </xf>
    <xf numFmtId="196" fontId="26" fillId="0" borderId="0">
      <protection locked="0"/>
    </xf>
    <xf numFmtId="196" fontId="26" fillId="0" borderId="0">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1" fontId="23" fillId="23" borderId="14"/>
    <xf numFmtId="171" fontId="24" fillId="23" borderId="14"/>
    <xf numFmtId="171" fontId="61" fillId="0" borderId="0" applyNumberFormat="0" applyFill="0" applyBorder="0" applyAlignment="0" applyProtection="0"/>
    <xf numFmtId="171"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171" fontId="62" fillId="0" borderId="4">
      <alignment horizontal="center"/>
    </xf>
    <xf numFmtId="3" fontId="47" fillId="0" borderId="0" applyFont="0" applyFill="0" applyBorder="0" applyAlignment="0" applyProtection="0"/>
    <xf numFmtId="171" fontId="47" fillId="27" borderId="0" applyNumberFormat="0" applyFont="0" applyBorder="0" applyAlignment="0" applyProtection="0"/>
    <xf numFmtId="171" fontId="23" fillId="20" borderId="14"/>
    <xf numFmtId="171" fontId="24" fillId="20" borderId="14"/>
    <xf numFmtId="171" fontId="58" fillId="23" borderId="19" applyNumberFormat="0" applyAlignment="0" applyProtection="0"/>
    <xf numFmtId="171" fontId="63" fillId="28" borderId="20" applyNumberFormat="0" applyProtection="0">
      <alignment horizontal="left" vertical="center" indent="1"/>
    </xf>
    <xf numFmtId="197" fontId="64" fillId="29" borderId="20" applyProtection="0">
      <alignment horizontal="righ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198" fontId="7" fillId="0" borderId="0" applyFont="0" applyFill="0" applyBorder="0" applyAlignment="0" applyProtection="0"/>
    <xf numFmtId="20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202" fontId="7" fillId="0" borderId="0" applyFont="0" applyFill="0" applyBorder="0" applyAlignment="0" applyProtection="0"/>
    <xf numFmtId="20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43" fontId="14"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4" fontId="7" fillId="0" borderId="0" applyFont="0" applyFill="0" applyBorder="0" applyAlignment="0" applyProtection="0"/>
    <xf numFmtId="43" fontId="7" fillId="0" borderId="0" applyFont="0" applyFill="0" applyBorder="0" applyAlignment="0" applyProtection="0"/>
    <xf numFmtId="20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71" fontId="7" fillId="0" borderId="0" applyFont="0" applyFill="0" applyBorder="0" applyAlignment="0" applyProtection="0"/>
    <xf numFmtId="20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205" fontId="7" fillId="0" borderId="0" applyFont="0" applyFill="0" applyBorder="0" applyAlignment="0" applyProtection="0"/>
    <xf numFmtId="43"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198" fontId="7" fillId="0" borderId="0" applyFont="0" applyFill="0" applyBorder="0" applyAlignment="0" applyProtection="0"/>
    <xf numFmtId="171" fontId="28" fillId="30" borderId="0" applyNumberFormat="0" applyFont="0" applyBorder="0" applyAlignment="0" applyProtection="0"/>
    <xf numFmtId="41" fontId="65" fillId="0" borderId="0"/>
    <xf numFmtId="179" fontId="65" fillId="0" borderId="0"/>
    <xf numFmtId="171" fontId="23" fillId="23" borderId="14"/>
    <xf numFmtId="171" fontId="24" fillId="23" borderId="14"/>
    <xf numFmtId="171" fontId="7" fillId="0" borderId="0"/>
    <xf numFmtId="171" fontId="47" fillId="0" borderId="0"/>
    <xf numFmtId="171" fontId="66" fillId="0" borderId="0" applyFill="0" applyBorder="0" applyProtection="0">
      <alignment horizontal="center" vertical="center"/>
    </xf>
    <xf numFmtId="171" fontId="66" fillId="0" borderId="0" applyFill="0" applyBorder="0" applyProtection="0"/>
    <xf numFmtId="171" fontId="63" fillId="0" borderId="0" applyFill="0" applyBorder="0" applyProtection="0">
      <alignment horizontal="left"/>
    </xf>
    <xf numFmtId="171" fontId="67" fillId="0" borderId="0" applyFill="0" applyBorder="0" applyProtection="0">
      <alignment horizontal="left" vertical="top"/>
    </xf>
    <xf numFmtId="171" fontId="68" fillId="0" borderId="0" applyFill="0" applyBorder="0" applyProtection="0">
      <alignment horizontal="center" vertical="center"/>
    </xf>
    <xf numFmtId="171" fontId="69" fillId="0" borderId="0" applyFill="0" applyBorder="0" applyProtection="0">
      <alignment vertical="top"/>
    </xf>
    <xf numFmtId="171" fontId="70" fillId="0" borderId="0" applyFill="0" applyBorder="0" applyProtection="0">
      <alignment vertical="center"/>
    </xf>
    <xf numFmtId="171" fontId="71" fillId="0" borderId="0" applyFill="0" applyBorder="0" applyProtection="0"/>
    <xf numFmtId="171" fontId="72" fillId="0" borderId="0" applyNumberFormat="0" applyFill="0" applyBorder="0" applyAlignment="0" applyProtection="0"/>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37" fontId="73" fillId="0" borderId="0" applyAlignment="0" applyProtection="0">
      <alignment horizontal="left"/>
    </xf>
    <xf numFmtId="171" fontId="74" fillId="0" borderId="0" applyNumberFormat="0" applyFill="0" applyBorder="0" applyAlignment="0" applyProtection="0"/>
    <xf numFmtId="171" fontId="49" fillId="0" borderId="15" applyNumberFormat="0" applyFill="0" applyAlignment="0" applyProtection="0"/>
    <xf numFmtId="171" fontId="51" fillId="0" borderId="0" applyNumberFormat="0" applyFill="0" applyBorder="0" applyAlignment="0" applyProtection="0"/>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208" fontId="75" fillId="0" borderId="0">
      <protection locked="0"/>
    </xf>
    <xf numFmtId="171" fontId="23" fillId="23" borderId="14"/>
    <xf numFmtId="171" fontId="24" fillId="23" borderId="14"/>
    <xf numFmtId="171" fontId="23" fillId="20" borderId="14"/>
    <xf numFmtId="171" fontId="24" fillId="20" borderId="14"/>
    <xf numFmtId="171" fontId="23" fillId="20" borderId="14"/>
    <xf numFmtId="171" fontId="24" fillId="20" borderId="14"/>
    <xf numFmtId="209" fontId="7" fillId="0" borderId="0" applyFont="0" applyFill="0" applyBorder="0" applyAlignment="0" applyProtection="0"/>
    <xf numFmtId="210" fontId="7" fillId="0" borderId="0" applyFont="0" applyFill="0" applyBorder="0" applyAlignment="0" applyProtection="0"/>
    <xf numFmtId="43" fontId="14" fillId="0" borderId="0" applyFont="0" applyFill="0" applyBorder="0" applyAlignment="0" applyProtection="0"/>
    <xf numFmtId="171" fontId="72" fillId="0" borderId="0" applyNumberFormat="0" applyFill="0" applyBorder="0" applyAlignment="0" applyProtection="0"/>
    <xf numFmtId="211" fontId="19" fillId="0" borderId="0" applyFont="0" applyFill="0" applyBorder="0" applyProtection="0">
      <alignment horizontal="right"/>
    </xf>
    <xf numFmtId="171" fontId="1" fillId="0" borderId="0"/>
    <xf numFmtId="43" fontId="1" fillId="0" borderId="0" applyFont="0" applyFill="0" applyBorder="0" applyAlignment="0" applyProtection="0"/>
    <xf numFmtId="170" fontId="1" fillId="0" borderId="0" applyFont="0" applyFill="0" applyBorder="0" applyAlignment="0" applyProtection="0"/>
    <xf numFmtId="212" fontId="1" fillId="0" borderId="0"/>
    <xf numFmtId="212" fontId="7" fillId="0" borderId="0"/>
    <xf numFmtId="212" fontId="1" fillId="0" borderId="0"/>
    <xf numFmtId="212" fontId="1" fillId="0" borderId="0"/>
    <xf numFmtId="212" fontId="1" fillId="0" borderId="0"/>
    <xf numFmtId="0" fontId="1" fillId="0" borderId="0"/>
    <xf numFmtId="212"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2" fontId="27" fillId="0" borderId="0"/>
    <xf numFmtId="42" fontId="28" fillId="0" borderId="0"/>
    <xf numFmtId="41" fontId="31" fillId="0" borderId="8" applyFill="0" applyBorder="0" applyProtection="0">
      <alignment horizontal="right" vertical="top"/>
    </xf>
    <xf numFmtId="43" fontId="1" fillId="0" borderId="0" applyFont="0" applyFill="0" applyBorder="0" applyAlignment="0" applyProtection="0"/>
    <xf numFmtId="43" fontId="54"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6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0" fontId="1" fillId="0" borderId="0"/>
    <xf numFmtId="213" fontId="1" fillId="0" borderId="0"/>
    <xf numFmtId="171" fontId="19" fillId="0" borderId="21" applyNumberFormat="0" applyFont="0" applyFill="0" applyAlignment="0" applyProtection="0"/>
    <xf numFmtId="41" fontId="31" fillId="0" borderId="22" applyFill="0" applyBorder="0" applyProtection="0">
      <alignment horizontal="right" vertical="top"/>
    </xf>
    <xf numFmtId="197" fontId="64" fillId="29" borderId="27" applyProtection="0">
      <alignment horizontal="right" vertical="center"/>
    </xf>
    <xf numFmtId="171" fontId="63" fillId="28" borderId="27" applyNumberFormat="0" applyProtection="0">
      <alignment horizontal="left" vertical="center" indent="1"/>
    </xf>
    <xf numFmtId="171" fontId="58" fillId="23" borderId="26" applyNumberFormat="0" applyAlignment="0" applyProtection="0"/>
    <xf numFmtId="171" fontId="7" fillId="26" borderId="25" applyNumberFormat="0" applyFont="0" applyAlignment="0" applyProtection="0"/>
    <xf numFmtId="171" fontId="7" fillId="26" borderId="25" applyNumberFormat="0" applyFont="0" applyAlignment="0" applyProtection="0"/>
    <xf numFmtId="171" fontId="53" fillId="10" borderId="24" applyNumberFormat="0" applyAlignment="0" applyProtection="0"/>
    <xf numFmtId="41" fontId="31" fillId="0" borderId="22" applyFill="0" applyBorder="0" applyProtection="0">
      <alignment horizontal="right" vertical="top"/>
    </xf>
    <xf numFmtId="176" fontId="13" fillId="0" borderId="22">
      <alignment horizontal="left"/>
    </xf>
    <xf numFmtId="171" fontId="33" fillId="0" borderId="22">
      <alignment horizontal="right" wrapText="1"/>
    </xf>
    <xf numFmtId="171" fontId="20" fillId="23" borderId="24" applyNumberFormat="0" applyAlignment="0" applyProtection="0"/>
    <xf numFmtId="177" fontId="16" fillId="0" borderId="23" applyBorder="0"/>
    <xf numFmtId="177" fontId="16" fillId="0" borderId="23" applyBorder="0"/>
    <xf numFmtId="177" fontId="16" fillId="0" borderId="23" applyBorder="0"/>
    <xf numFmtId="176" fontId="13" fillId="0" borderId="22">
      <alignment horizontal="left" vertical="center"/>
    </xf>
    <xf numFmtId="176" fontId="13" fillId="0" borderId="22">
      <alignment horizontal="left" vertical="center"/>
    </xf>
    <xf numFmtId="171" fontId="1" fillId="0" borderId="0"/>
    <xf numFmtId="171" fontId="58" fillId="23" borderId="26" applyNumberFormat="0" applyAlignment="0" applyProtection="0"/>
    <xf numFmtId="171" fontId="14" fillId="26" borderId="25" applyNumberFormat="0" applyFont="0" applyAlignment="0" applyProtection="0"/>
    <xf numFmtId="176" fontId="40" fillId="0" borderId="22">
      <alignment horizontal="center"/>
    </xf>
    <xf numFmtId="176" fontId="13" fillId="0" borderId="22">
      <alignment horizontal="left"/>
    </xf>
    <xf numFmtId="177" fontId="16" fillId="0" borderId="23" applyBorder="0"/>
    <xf numFmtId="177" fontId="16" fillId="0" borderId="23" applyBorder="0"/>
    <xf numFmtId="44" fontId="1" fillId="0" borderId="0" applyFont="0" applyFill="0" applyBorder="0" applyAlignment="0" applyProtection="0"/>
  </cellStyleXfs>
  <cellXfs count="315">
    <xf numFmtId="0" fontId="0" fillId="0" borderId="0" xfId="0"/>
    <xf numFmtId="0" fontId="0" fillId="0" borderId="0" xfId="3" applyFont="1"/>
    <xf numFmtId="165" fontId="1" fillId="0" borderId="0" xfId="1" applyNumberFormat="1" applyFont="1" applyFill="1"/>
    <xf numFmtId="0" fontId="4" fillId="0" borderId="0" xfId="3" applyFont="1"/>
    <xf numFmtId="169" fontId="0" fillId="0" borderId="0" xfId="2" applyNumberFormat="1" applyFont="1"/>
    <xf numFmtId="169" fontId="0" fillId="0" borderId="0" xfId="2" applyNumberFormat="1" applyFont="1" applyFill="1"/>
    <xf numFmtId="0" fontId="0" fillId="0" borderId="0" xfId="3" quotePrefix="1" applyFont="1"/>
    <xf numFmtId="11" fontId="0" fillId="0" borderId="0" xfId="3" applyNumberFormat="1" applyFont="1"/>
    <xf numFmtId="0" fontId="10" fillId="0" borderId="0" xfId="3" applyFont="1"/>
    <xf numFmtId="0" fontId="0" fillId="0" borderId="0" xfId="0" applyAlignment="1">
      <alignment horizontal="center"/>
    </xf>
    <xf numFmtId="165" fontId="1" fillId="0" borderId="0" xfId="1" applyNumberFormat="1" applyFont="1" applyBorder="1"/>
    <xf numFmtId="165" fontId="1" fillId="0" borderId="0" xfId="1" applyNumberFormat="1" applyFont="1" applyFill="1" applyBorder="1"/>
    <xf numFmtId="165" fontId="1" fillId="0" borderId="0" xfId="1" applyNumberFormat="1" applyFont="1"/>
    <xf numFmtId="175" fontId="11" fillId="0" borderId="0" xfId="0" applyNumberFormat="1" applyFont="1" applyAlignment="1">
      <alignment horizontal="right" wrapText="1"/>
    </xf>
    <xf numFmtId="165" fontId="9" fillId="0" borderId="0" xfId="1" applyNumberFormat="1" applyFont="1" applyBorder="1" applyAlignment="1">
      <alignment horizontal="right"/>
    </xf>
    <xf numFmtId="165" fontId="12" fillId="0" borderId="0" xfId="1" applyNumberFormat="1" applyFont="1" applyFill="1" applyBorder="1" applyAlignment="1">
      <alignment horizontal="right"/>
    </xf>
    <xf numFmtId="165" fontId="9" fillId="3" borderId="1" xfId="1" applyNumberFormat="1" applyFont="1" applyFill="1" applyBorder="1" applyAlignment="1">
      <alignment horizontal="right"/>
    </xf>
    <xf numFmtId="0" fontId="10" fillId="0" borderId="0" xfId="0" applyFont="1"/>
    <xf numFmtId="175" fontId="9" fillId="0" borderId="2" xfId="0" applyNumberFormat="1" applyFont="1" applyBorder="1" applyAlignment="1">
      <alignment horizontal="right" wrapText="1"/>
    </xf>
    <xf numFmtId="166" fontId="12" fillId="0" borderId="0" xfId="1" applyNumberFormat="1" applyFont="1" applyFill="1" applyBorder="1" applyAlignment="1">
      <alignment horizontal="center"/>
    </xf>
    <xf numFmtId="3"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right"/>
    </xf>
    <xf numFmtId="165" fontId="0" fillId="0" borderId="0" xfId="0" applyNumberFormat="1" applyAlignment="1">
      <alignment horizontal="center"/>
    </xf>
    <xf numFmtId="10" fontId="1" fillId="0" borderId="0" xfId="2" applyNumberFormat="1" applyFont="1" applyFill="1"/>
    <xf numFmtId="214" fontId="1" fillId="0" borderId="0" xfId="1" applyNumberFormat="1" applyFont="1" applyFill="1"/>
    <xf numFmtId="0" fontId="2" fillId="0" borderId="0" xfId="0" applyFont="1" applyAlignment="1">
      <alignment horizontal="right" wrapText="1"/>
    </xf>
    <xf numFmtId="165" fontId="12" fillId="3" borderId="0" xfId="1" applyNumberFormat="1" applyFont="1" applyFill="1" applyBorder="1" applyAlignment="1">
      <alignment horizontal="center"/>
    </xf>
    <xf numFmtId="164" fontId="8" fillId="0" borderId="0" xfId="1" applyFont="1"/>
    <xf numFmtId="165" fontId="0" fillId="0" borderId="0" xfId="0" applyNumberFormat="1" applyAlignment="1">
      <alignment horizontal="right"/>
    </xf>
    <xf numFmtId="11" fontId="4" fillId="0" borderId="0" xfId="3" applyNumberFormat="1" applyFont="1"/>
    <xf numFmtId="0" fontId="4" fillId="0" borderId="0" xfId="0" applyFont="1" applyAlignment="1">
      <alignment horizontal="center" vertical="center"/>
    </xf>
    <xf numFmtId="0" fontId="4" fillId="0" borderId="0" xfId="0" applyFont="1"/>
    <xf numFmtId="165" fontId="4" fillId="0" borderId="0" xfId="0" applyNumberFormat="1" applyFont="1" applyAlignment="1">
      <alignment horizontal="right"/>
    </xf>
    <xf numFmtId="0" fontId="0" fillId="0" borderId="3" xfId="0" applyBorder="1" applyAlignment="1">
      <alignment horizontal="center" vertical="center"/>
    </xf>
    <xf numFmtId="0" fontId="0" fillId="0" borderId="0" xfId="3" applyFont="1" applyAlignment="1">
      <alignment horizontal="center"/>
    </xf>
    <xf numFmtId="171" fontId="77" fillId="0" borderId="0" xfId="0" applyNumberFormat="1" applyFont="1" applyAlignment="1">
      <alignment horizontal="left" vertical="center" wrapText="1"/>
    </xf>
    <xf numFmtId="172" fontId="77" fillId="0" borderId="0" xfId="1" applyNumberFormat="1" applyFont="1" applyFill="1" applyBorder="1" applyAlignment="1">
      <alignment horizontal="center" vertical="center" wrapText="1"/>
    </xf>
    <xf numFmtId="172" fontId="77" fillId="0" borderId="0" xfId="7" applyNumberFormat="1" applyFont="1" applyFill="1" applyBorder="1" applyAlignment="1">
      <alignment horizontal="center" wrapText="1"/>
    </xf>
    <xf numFmtId="171" fontId="80" fillId="0" borderId="5" xfId="0" applyNumberFormat="1" applyFont="1" applyBorder="1" applyAlignment="1">
      <alignment horizontal="left" vertical="center" wrapText="1"/>
    </xf>
    <xf numFmtId="171" fontId="77" fillId="0" borderId="5" xfId="0" applyNumberFormat="1" applyFont="1" applyBorder="1" applyAlignment="1">
      <alignment horizontal="justify" vertical="center" wrapText="1"/>
    </xf>
    <xf numFmtId="171" fontId="77" fillId="0" borderId="0" xfId="0" applyNumberFormat="1" applyFont="1" applyAlignment="1">
      <alignment horizontal="justify" vertical="center" wrapText="1"/>
    </xf>
    <xf numFmtId="171" fontId="80" fillId="0" borderId="0" xfId="0" applyNumberFormat="1" applyFont="1" applyAlignment="1">
      <alignment horizontal="left" vertical="center" wrapText="1"/>
    </xf>
    <xf numFmtId="171" fontId="77" fillId="0" borderId="0" xfId="0" applyNumberFormat="1" applyFont="1" applyAlignment="1">
      <alignment horizontal="right" vertical="center" wrapText="1"/>
    </xf>
    <xf numFmtId="172" fontId="79" fillId="31" borderId="1" xfId="1" applyNumberFormat="1" applyFont="1" applyFill="1" applyBorder="1" applyAlignment="1">
      <alignment horizontal="left" vertical="center" wrapText="1"/>
    </xf>
    <xf numFmtId="172" fontId="79" fillId="31" borderId="1" xfId="1" applyNumberFormat="1" applyFont="1" applyFill="1" applyBorder="1" applyAlignment="1">
      <alignment horizontal="center" vertical="center" wrapText="1"/>
    </xf>
    <xf numFmtId="172" fontId="77" fillId="0" borderId="0" xfId="1" applyNumberFormat="1" applyFont="1" applyBorder="1" applyAlignment="1">
      <alignment horizontal="center" vertical="center" wrapText="1"/>
    </xf>
    <xf numFmtId="0" fontId="81" fillId="0" borderId="0" xfId="0" applyFont="1"/>
    <xf numFmtId="172" fontId="82" fillId="32" borderId="1" xfId="1" applyNumberFormat="1" applyFont="1" applyFill="1" applyBorder="1" applyAlignment="1">
      <alignment horizontal="left" vertical="center" wrapText="1"/>
    </xf>
    <xf numFmtId="172" fontId="82" fillId="32" borderId="1" xfId="1" applyNumberFormat="1" applyFont="1" applyFill="1" applyBorder="1" applyAlignment="1">
      <alignment horizontal="center" vertical="center" wrapText="1"/>
    </xf>
    <xf numFmtId="172" fontId="80" fillId="0" borderId="0" xfId="1" applyNumberFormat="1" applyFont="1" applyFill="1" applyBorder="1" applyAlignment="1">
      <alignment horizontal="center" vertical="center" wrapText="1"/>
    </xf>
    <xf numFmtId="172" fontId="81" fillId="0" borderId="0" xfId="0" applyNumberFormat="1" applyFont="1" applyAlignment="1">
      <alignment horizontal="center"/>
    </xf>
    <xf numFmtId="172" fontId="80" fillId="0" borderId="0" xfId="0" applyNumberFormat="1" applyFont="1" applyAlignment="1">
      <alignment horizontal="center" vertical="center" wrapText="1"/>
    </xf>
    <xf numFmtId="172" fontId="77" fillId="0" borderId="0" xfId="1" applyNumberFormat="1" applyFont="1" applyFill="1" applyBorder="1" applyAlignment="1">
      <alignment horizontal="left" vertical="center" wrapText="1"/>
    </xf>
    <xf numFmtId="172" fontId="80" fillId="3" borderId="1" xfId="1" applyNumberFormat="1" applyFont="1" applyFill="1" applyBorder="1" applyAlignment="1">
      <alignment horizontal="left" vertical="center" wrapText="1"/>
    </xf>
    <xf numFmtId="172" fontId="80" fillId="3" borderId="1" xfId="1" applyNumberFormat="1" applyFont="1" applyFill="1" applyBorder="1" applyAlignment="1">
      <alignment horizontal="center" vertical="center" wrapText="1"/>
    </xf>
    <xf numFmtId="171" fontId="83" fillId="32" borderId="4" xfId="0" applyNumberFormat="1" applyFont="1" applyFill="1" applyBorder="1" applyAlignment="1">
      <alignment horizontal="left" vertical="center" wrapText="1"/>
    </xf>
    <xf numFmtId="1" fontId="82" fillId="32" borderId="4" xfId="1" applyNumberFormat="1" applyFont="1" applyFill="1" applyBorder="1" applyAlignment="1">
      <alignment horizontal="center" vertical="center" wrapText="1"/>
    </xf>
    <xf numFmtId="172" fontId="79" fillId="3" borderId="1" xfId="1" applyNumberFormat="1" applyFont="1" applyFill="1" applyBorder="1" applyAlignment="1">
      <alignment horizontal="center" vertical="center" wrapText="1"/>
    </xf>
    <xf numFmtId="0" fontId="81" fillId="0" borderId="0" xfId="0" applyFont="1" applyAlignment="1">
      <alignment horizontal="center" vertical="center"/>
    </xf>
    <xf numFmtId="0" fontId="81" fillId="0" borderId="5" xfId="0" applyFont="1" applyBorder="1" applyAlignment="1">
      <alignment horizontal="left" vertical="center" wrapText="1"/>
    </xf>
    <xf numFmtId="165" fontId="84" fillId="0" borderId="5" xfId="1" applyNumberFormat="1" applyFont="1" applyFill="1" applyBorder="1" applyAlignment="1">
      <alignment horizontal="right"/>
    </xf>
    <xf numFmtId="0" fontId="81" fillId="0" borderId="0" xfId="0" applyFont="1" applyAlignment="1">
      <alignment horizontal="left" vertical="center" wrapText="1"/>
    </xf>
    <xf numFmtId="165" fontId="84" fillId="0" borderId="0" xfId="1" applyNumberFormat="1" applyFont="1" applyFill="1" applyBorder="1" applyAlignment="1">
      <alignment horizontal="right"/>
    </xf>
    <xf numFmtId="165" fontId="81" fillId="0" borderId="0" xfId="1" applyNumberFormat="1" applyFont="1" applyFill="1" applyBorder="1" applyAlignment="1">
      <alignment horizontal="right" wrapText="1"/>
    </xf>
    <xf numFmtId="0" fontId="81" fillId="0" borderId="0" xfId="0" applyFont="1" applyAlignment="1">
      <alignment horizontal="right"/>
    </xf>
    <xf numFmtId="0" fontId="79" fillId="31" borderId="1" xfId="0" applyFont="1" applyFill="1" applyBorder="1" applyAlignment="1">
      <alignment horizontal="left" vertical="center" wrapText="1"/>
    </xf>
    <xf numFmtId="165" fontId="79" fillId="31" borderId="1" xfId="1" applyNumberFormat="1" applyFont="1" applyFill="1" applyBorder="1" applyAlignment="1">
      <alignment horizontal="right" wrapText="1"/>
    </xf>
    <xf numFmtId="0" fontId="85" fillId="31" borderId="1" xfId="0" applyFont="1" applyFill="1" applyBorder="1" applyAlignment="1">
      <alignment horizontal="left" vertical="center" wrapText="1"/>
    </xf>
    <xf numFmtId="165" fontId="79" fillId="31" borderId="1" xfId="1" applyNumberFormat="1" applyFont="1" applyFill="1" applyBorder="1" applyAlignment="1">
      <alignment horizontal="right"/>
    </xf>
    <xf numFmtId="0" fontId="79" fillId="31" borderId="1" xfId="0" applyFont="1" applyFill="1" applyBorder="1" applyAlignment="1">
      <alignment horizontal="left" wrapText="1"/>
    </xf>
    <xf numFmtId="171" fontId="83" fillId="32" borderId="4" xfId="0" applyNumberFormat="1" applyFont="1" applyFill="1" applyBorder="1" applyAlignment="1">
      <alignment horizontal="left" wrapText="1"/>
    </xf>
    <xf numFmtId="1" fontId="82" fillId="32" borderId="4" xfId="1" applyNumberFormat="1" applyFont="1" applyFill="1" applyBorder="1" applyAlignment="1">
      <alignment horizontal="right" wrapText="1"/>
    </xf>
    <xf numFmtId="171" fontId="78" fillId="0" borderId="0" xfId="0" applyNumberFormat="1" applyFont="1" applyAlignment="1">
      <alignment horizontal="left" wrapText="1"/>
    </xf>
    <xf numFmtId="175" fontId="78" fillId="0" borderId="0" xfId="0" applyNumberFormat="1" applyFont="1" applyAlignment="1">
      <alignment horizontal="center" wrapText="1"/>
    </xf>
    <xf numFmtId="165" fontId="84" fillId="0" borderId="0" xfId="1" applyNumberFormat="1" applyFont="1" applyFill="1" applyBorder="1" applyAlignment="1">
      <alignment horizontal="center" vertical="top" wrapText="1"/>
    </xf>
    <xf numFmtId="0" fontId="79" fillId="0" borderId="0" xfId="0" applyFont="1" applyAlignment="1">
      <alignment horizontal="left" wrapText="1"/>
    </xf>
    <xf numFmtId="165" fontId="84" fillId="0" borderId="0" xfId="1" applyNumberFormat="1" applyFont="1" applyFill="1" applyBorder="1" applyAlignment="1">
      <alignment horizontal="center"/>
    </xf>
    <xf numFmtId="0" fontId="86" fillId="0" borderId="0" xfId="0" applyFont="1" applyAlignment="1">
      <alignment horizontal="left" wrapText="1"/>
    </xf>
    <xf numFmtId="0" fontId="84" fillId="0" borderId="0" xfId="0" applyFont="1" applyAlignment="1">
      <alignment horizontal="left" wrapText="1"/>
    </xf>
    <xf numFmtId="0" fontId="81" fillId="0" borderId="0" xfId="0" applyFont="1" applyAlignment="1">
      <alignment horizontal="center"/>
    </xf>
    <xf numFmtId="165" fontId="81" fillId="0" borderId="0" xfId="1" applyNumberFormat="1" applyFont="1" applyBorder="1" applyAlignment="1">
      <alignment horizontal="center"/>
    </xf>
    <xf numFmtId="0" fontId="84" fillId="0" borderId="0" xfId="0" applyFont="1"/>
    <xf numFmtId="165" fontId="84" fillId="0" borderId="2" xfId="1" applyNumberFormat="1" applyFont="1" applyFill="1" applyBorder="1" applyAlignment="1">
      <alignment horizontal="center"/>
    </xf>
    <xf numFmtId="165" fontId="84" fillId="0" borderId="0" xfId="1" quotePrefix="1" applyNumberFormat="1" applyFont="1" applyFill="1" applyBorder="1" applyAlignment="1">
      <alignment horizontal="center"/>
    </xf>
    <xf numFmtId="0" fontId="87" fillId="0" borderId="0" xfId="0" applyFont="1" applyAlignment="1">
      <alignment horizontal="left" wrapText="1"/>
    </xf>
    <xf numFmtId="165" fontId="77" fillId="0" borderId="0" xfId="1" applyNumberFormat="1" applyFont="1" applyFill="1" applyBorder="1" applyAlignment="1">
      <alignment horizontal="center" wrapText="1"/>
    </xf>
    <xf numFmtId="0" fontId="77" fillId="0" borderId="0" xfId="0" applyFont="1" applyAlignment="1">
      <alignment horizontal="left" wrapText="1"/>
    </xf>
    <xf numFmtId="0" fontId="79" fillId="0" borderId="3" xfId="0" applyFont="1" applyBorder="1" applyAlignment="1">
      <alignment horizontal="left" wrapText="1"/>
    </xf>
    <xf numFmtId="165" fontId="79" fillId="0" borderId="3" xfId="1" applyNumberFormat="1" applyFont="1" applyFill="1" applyBorder="1" applyAlignment="1">
      <alignment horizontal="center"/>
    </xf>
    <xf numFmtId="165" fontId="77" fillId="0" borderId="2" xfId="1" applyNumberFormat="1" applyFont="1" applyFill="1" applyBorder="1" applyAlignment="1">
      <alignment horizontal="center" wrapText="1"/>
    </xf>
    <xf numFmtId="165" fontId="88" fillId="0" borderId="0" xfId="1" applyNumberFormat="1" applyFont="1" applyFill="1" applyBorder="1" applyAlignment="1">
      <alignment horizontal="center"/>
    </xf>
    <xf numFmtId="0" fontId="77" fillId="0" borderId="0" xfId="0" applyFont="1" applyAlignment="1">
      <alignment horizontal="left"/>
    </xf>
    <xf numFmtId="165" fontId="89" fillId="0" borderId="0" xfId="1" applyNumberFormat="1" applyFont="1" applyFill="1" applyBorder="1" applyAlignment="1">
      <alignment horizontal="center"/>
    </xf>
    <xf numFmtId="0" fontId="84" fillId="0" borderId="0" xfId="0" applyFont="1" applyAlignment="1">
      <alignment horizontal="left"/>
    </xf>
    <xf numFmtId="0" fontId="77" fillId="0" borderId="0" xfId="0" applyFont="1"/>
    <xf numFmtId="0" fontId="81" fillId="0" borderId="0" xfId="0" applyFont="1" applyAlignment="1">
      <alignment horizontal="left"/>
    </xf>
    <xf numFmtId="0" fontId="84" fillId="0" borderId="0" xfId="0" applyFont="1" applyAlignment="1">
      <alignment wrapText="1"/>
    </xf>
    <xf numFmtId="175" fontId="82" fillId="32" borderId="4" xfId="0" applyNumberFormat="1" applyFont="1" applyFill="1" applyBorder="1" applyAlignment="1">
      <alignment horizontal="center" wrapText="1"/>
    </xf>
    <xf numFmtId="165" fontId="80" fillId="31" borderId="1" xfId="1" applyNumberFormat="1" applyFont="1" applyFill="1" applyBorder="1" applyAlignment="1">
      <alignment horizontal="center" wrapText="1"/>
    </xf>
    <xf numFmtId="165" fontId="79" fillId="31" borderId="1" xfId="1" applyNumberFormat="1" applyFont="1" applyFill="1" applyBorder="1" applyAlignment="1">
      <alignment horizontal="center" wrapText="1"/>
    </xf>
    <xf numFmtId="165" fontId="79" fillId="31" borderId="2" xfId="1" applyNumberFormat="1" applyFont="1" applyFill="1" applyBorder="1" applyAlignment="1">
      <alignment horizontal="center"/>
    </xf>
    <xf numFmtId="165" fontId="79" fillId="31" borderId="1" xfId="1" applyNumberFormat="1" applyFont="1" applyFill="1" applyBorder="1" applyAlignment="1">
      <alignment horizontal="center"/>
    </xf>
    <xf numFmtId="0" fontId="79" fillId="31" borderId="1" xfId="0" applyFont="1" applyFill="1" applyBorder="1" applyAlignment="1">
      <alignment wrapText="1"/>
    </xf>
    <xf numFmtId="0" fontId="76" fillId="32" borderId="0" xfId="0" applyFont="1" applyFill="1" applyAlignment="1">
      <alignment horizontal="left" wrapText="1"/>
    </xf>
    <xf numFmtId="165" fontId="84" fillId="0" borderId="5" xfId="1" applyNumberFormat="1" applyFont="1" applyFill="1" applyBorder="1" applyAlignment="1" applyProtection="1">
      <alignment horizontal="right"/>
    </xf>
    <xf numFmtId="165" fontId="84" fillId="0" borderId="0" xfId="1" applyNumberFormat="1" applyFont="1" applyFill="1" applyBorder="1" applyAlignment="1" applyProtection="1">
      <alignment horizontal="right"/>
    </xf>
    <xf numFmtId="165" fontId="81" fillId="0" borderId="0" xfId="1" applyNumberFormat="1" applyFont="1" applyFill="1" applyBorder="1" applyAlignment="1" applyProtection="1">
      <alignment horizontal="right" wrapText="1"/>
    </xf>
    <xf numFmtId="0" fontId="81" fillId="0" borderId="3" xfId="0" applyFont="1" applyBorder="1"/>
    <xf numFmtId="0" fontId="81" fillId="0" borderId="3" xfId="0" applyFont="1" applyBorder="1" applyAlignment="1">
      <alignment horizontal="right"/>
    </xf>
    <xf numFmtId="0" fontId="85" fillId="0" borderId="0" xfId="0" applyFont="1" applyAlignment="1">
      <alignment horizontal="right" wrapText="1"/>
    </xf>
    <xf numFmtId="0" fontId="85" fillId="0" borderId="3" xfId="0" applyFont="1" applyBorder="1" applyAlignment="1">
      <alignment horizontal="right" wrapText="1"/>
    </xf>
    <xf numFmtId="171" fontId="90" fillId="32" borderId="0" xfId="5" applyFont="1" applyFill="1" applyAlignment="1">
      <alignment vertical="center"/>
    </xf>
    <xf numFmtId="171" fontId="82" fillId="32" borderId="0" xfId="5" applyFont="1" applyFill="1" applyAlignment="1">
      <alignment vertical="center"/>
    </xf>
    <xf numFmtId="1" fontId="82" fillId="32" borderId="4" xfId="1" applyNumberFormat="1" applyFont="1" applyFill="1" applyBorder="1" applyAlignment="1" applyProtection="1">
      <alignment horizontal="right" wrapText="1"/>
    </xf>
    <xf numFmtId="165" fontId="85" fillId="31" borderId="1" xfId="1" applyNumberFormat="1" applyFont="1" applyFill="1" applyBorder="1" applyAlignment="1" applyProtection="1">
      <alignment horizontal="right" wrapText="1"/>
    </xf>
    <xf numFmtId="171" fontId="77" fillId="4" borderId="3" xfId="0" applyNumberFormat="1" applyFont="1" applyFill="1" applyBorder="1"/>
    <xf numFmtId="172" fontId="77" fillId="2" borderId="3" xfId="1" applyNumberFormat="1" applyFont="1" applyFill="1" applyBorder="1" applyAlignment="1">
      <alignment horizontal="right"/>
    </xf>
    <xf numFmtId="172" fontId="77" fillId="0" borderId="3" xfId="1" applyNumberFormat="1" applyFont="1" applyFill="1" applyBorder="1" applyAlignment="1">
      <alignment horizontal="right"/>
    </xf>
    <xf numFmtId="171" fontId="77" fillId="4" borderId="0" xfId="0" applyNumberFormat="1" applyFont="1" applyFill="1"/>
    <xf numFmtId="174" fontId="77" fillId="2" borderId="0" xfId="1" applyNumberFormat="1" applyFont="1" applyFill="1" applyBorder="1" applyAlignment="1">
      <alignment horizontal="right"/>
    </xf>
    <xf numFmtId="172" fontId="77" fillId="2" borderId="0" xfId="1" applyNumberFormat="1" applyFont="1" applyFill="1" applyBorder="1" applyAlignment="1">
      <alignment horizontal="right"/>
    </xf>
    <xf numFmtId="172" fontId="77" fillId="0" borderId="0" xfId="1" applyNumberFormat="1" applyFont="1" applyFill="1" applyBorder="1" applyAlignment="1">
      <alignment horizontal="right"/>
    </xf>
    <xf numFmtId="171" fontId="77" fillId="4" borderId="0" xfId="0" applyNumberFormat="1" applyFont="1" applyFill="1" applyAlignment="1">
      <alignment horizontal="left"/>
    </xf>
    <xf numFmtId="171" fontId="77" fillId="4" borderId="2" xfId="0" applyNumberFormat="1" applyFont="1" applyFill="1" applyBorder="1"/>
    <xf numFmtId="172" fontId="77" fillId="2" borderId="2" xfId="1" applyNumberFormat="1" applyFont="1" applyFill="1" applyBorder="1" applyAlignment="1">
      <alignment horizontal="right"/>
    </xf>
    <xf numFmtId="172" fontId="77" fillId="0" borderId="2" xfId="1" applyNumberFormat="1" applyFont="1" applyFill="1" applyBorder="1" applyAlignment="1">
      <alignment horizontal="right"/>
    </xf>
    <xf numFmtId="171" fontId="80" fillId="33" borderId="1" xfId="0" applyNumberFormat="1" applyFont="1" applyFill="1" applyBorder="1"/>
    <xf numFmtId="165" fontId="80" fillId="33" borderId="1" xfId="1" applyNumberFormat="1" applyFont="1" applyFill="1" applyBorder="1"/>
    <xf numFmtId="172" fontId="85" fillId="31" borderId="1" xfId="1" applyNumberFormat="1" applyFont="1" applyFill="1" applyBorder="1" applyAlignment="1">
      <alignment horizontal="right"/>
    </xf>
    <xf numFmtId="0" fontId="91" fillId="32" borderId="0" xfId="3" applyFont="1" applyFill="1"/>
    <xf numFmtId="0" fontId="3" fillId="32" borderId="0" xfId="3" applyFont="1" applyFill="1" applyAlignment="1">
      <alignment horizontal="center"/>
    </xf>
    <xf numFmtId="0" fontId="3" fillId="32" borderId="0" xfId="3" applyFont="1" applyFill="1"/>
    <xf numFmtId="0" fontId="92" fillId="32" borderId="0" xfId="3" applyFont="1" applyFill="1" applyAlignment="1">
      <alignment horizontal="center"/>
    </xf>
    <xf numFmtId="0" fontId="92" fillId="32" borderId="0" xfId="3" applyFont="1" applyFill="1"/>
    <xf numFmtId="0" fontId="82" fillId="32" borderId="2" xfId="3" applyFont="1" applyFill="1" applyBorder="1"/>
    <xf numFmtId="0" fontId="82" fillId="32" borderId="2" xfId="3" applyFont="1" applyFill="1" applyBorder="1" applyAlignment="1">
      <alignment horizontal="center"/>
    </xf>
    <xf numFmtId="0" fontId="82" fillId="32" borderId="2" xfId="3" applyFont="1" applyFill="1" applyBorder="1" applyAlignment="1">
      <alignment horizontal="right"/>
    </xf>
    <xf numFmtId="0" fontId="81" fillId="0" borderId="0" xfId="3" applyFont="1"/>
    <xf numFmtId="165" fontId="81" fillId="0" borderId="0" xfId="1" applyNumberFormat="1" applyFont="1" applyAlignment="1">
      <alignment horizontal="center"/>
    </xf>
    <xf numFmtId="165" fontId="81" fillId="0" borderId="0" xfId="1" applyNumberFormat="1" applyFont="1"/>
    <xf numFmtId="165" fontId="81" fillId="0" borderId="0" xfId="1" applyNumberFormat="1" applyFont="1" applyAlignment="1">
      <alignment horizontal="right"/>
    </xf>
    <xf numFmtId="165" fontId="81" fillId="2" borderId="0" xfId="1" applyNumberFormat="1" applyFont="1" applyFill="1"/>
    <xf numFmtId="165" fontId="81" fillId="0" borderId="0" xfId="1" applyNumberFormat="1" applyFont="1" applyFill="1"/>
    <xf numFmtId="0" fontId="81" fillId="2" borderId="0" xfId="3" applyFont="1" applyFill="1"/>
    <xf numFmtId="165" fontId="81" fillId="2" borderId="0" xfId="1" applyNumberFormat="1" applyFont="1" applyFill="1" applyAlignment="1">
      <alignment horizontal="center"/>
    </xf>
    <xf numFmtId="165" fontId="81" fillId="2" borderId="0" xfId="1" applyNumberFormat="1" applyFont="1" applyFill="1" applyAlignment="1">
      <alignment horizontal="right"/>
    </xf>
    <xf numFmtId="0" fontId="85" fillId="0" borderId="0" xfId="3" applyFont="1"/>
    <xf numFmtId="165" fontId="85" fillId="0" borderId="0" xfId="1" applyNumberFormat="1" applyFont="1" applyBorder="1" applyAlignment="1">
      <alignment horizontal="center"/>
    </xf>
    <xf numFmtId="165" fontId="85" fillId="0" borderId="0" xfId="1" applyNumberFormat="1" applyFont="1" applyBorder="1"/>
    <xf numFmtId="165" fontId="85" fillId="0" borderId="0" xfId="1" applyNumberFormat="1" applyFont="1" applyBorder="1" applyAlignment="1">
      <alignment horizontal="right"/>
    </xf>
    <xf numFmtId="165" fontId="85" fillId="2" borderId="0" xfId="1" applyNumberFormat="1" applyFont="1" applyFill="1" applyBorder="1"/>
    <xf numFmtId="169" fontId="81" fillId="0" borderId="0" xfId="2" applyNumberFormat="1" applyFont="1"/>
    <xf numFmtId="0" fontId="93" fillId="2" borderId="0" xfId="3" applyFont="1" applyFill="1"/>
    <xf numFmtId="9" fontId="93" fillId="2" borderId="0" xfId="2" applyFont="1" applyFill="1" applyBorder="1" applyAlignment="1">
      <alignment horizontal="center"/>
    </xf>
    <xf numFmtId="9" fontId="93" fillId="2" borderId="0" xfId="2" applyFont="1" applyFill="1" applyBorder="1"/>
    <xf numFmtId="0" fontId="85" fillId="2" borderId="0" xfId="3" applyFont="1" applyFill="1"/>
    <xf numFmtId="165" fontId="85" fillId="2" borderId="0" xfId="1" applyNumberFormat="1" applyFont="1" applyFill="1" applyBorder="1" applyAlignment="1">
      <alignment horizontal="center"/>
    </xf>
    <xf numFmtId="0" fontId="81" fillId="0" borderId="0" xfId="3" applyFont="1" applyAlignment="1">
      <alignment horizontal="center"/>
    </xf>
    <xf numFmtId="164" fontId="81" fillId="0" borderId="0" xfId="1" applyFont="1" applyAlignment="1">
      <alignment horizontal="center"/>
    </xf>
    <xf numFmtId="164" fontId="81" fillId="0" borderId="0" xfId="1" applyFont="1" applyAlignment="1"/>
    <xf numFmtId="166" fontId="81" fillId="0" borderId="0" xfId="1" applyNumberFormat="1" applyFont="1" applyAlignment="1"/>
    <xf numFmtId="164" fontId="81" fillId="0" borderId="0" xfId="1" applyFont="1" applyAlignment="1">
      <alignment horizontal="right"/>
    </xf>
    <xf numFmtId="164" fontId="81" fillId="0" borderId="0" xfId="1" applyFont="1" applyFill="1" applyAlignment="1">
      <alignment horizontal="center"/>
    </xf>
    <xf numFmtId="164" fontId="81" fillId="0" borderId="0" xfId="1" applyFont="1" applyFill="1" applyAlignment="1">
      <alignment horizontal="right"/>
    </xf>
    <xf numFmtId="166" fontId="81" fillId="0" borderId="0" xfId="1" applyNumberFormat="1" applyFont="1" applyFill="1" applyAlignment="1">
      <alignment horizontal="right"/>
    </xf>
    <xf numFmtId="164" fontId="81" fillId="0" borderId="0" xfId="1" applyFont="1"/>
    <xf numFmtId="166" fontId="81" fillId="0" borderId="0" xfId="1" applyNumberFormat="1" applyFont="1"/>
    <xf numFmtId="164" fontId="81" fillId="2" borderId="0" xfId="1" applyFont="1" applyFill="1" applyAlignment="1">
      <alignment horizontal="center"/>
    </xf>
    <xf numFmtId="164" fontId="81" fillId="2" borderId="0" xfId="1" applyFont="1" applyFill="1"/>
    <xf numFmtId="166" fontId="81" fillId="2" borderId="0" xfId="1" applyNumberFormat="1" applyFont="1" applyFill="1"/>
    <xf numFmtId="166" fontId="81" fillId="2" borderId="0" xfId="1" applyNumberFormat="1" applyFont="1" applyFill="1" applyAlignment="1">
      <alignment horizontal="right"/>
    </xf>
    <xf numFmtId="3" fontId="81" fillId="0" borderId="0" xfId="3" applyNumberFormat="1" applyFont="1" applyAlignment="1">
      <alignment horizontal="center"/>
    </xf>
    <xf numFmtId="3" fontId="81" fillId="0" borderId="0" xfId="3" applyNumberFormat="1" applyFont="1"/>
    <xf numFmtId="3" fontId="81" fillId="2" borderId="0" xfId="3" applyNumberFormat="1" applyFont="1" applyFill="1"/>
    <xf numFmtId="9" fontId="81" fillId="2" borderId="0" xfId="2" applyFont="1" applyFill="1" applyBorder="1" applyAlignment="1">
      <alignment horizontal="center"/>
    </xf>
    <xf numFmtId="9" fontId="81" fillId="2" borderId="0" xfId="2" applyFont="1" applyFill="1" applyBorder="1"/>
    <xf numFmtId="9" fontId="81" fillId="0" borderId="0" xfId="2" applyFont="1" applyFill="1" applyBorder="1"/>
    <xf numFmtId="9" fontId="81" fillId="0" borderId="2" xfId="2" applyFont="1" applyFill="1" applyBorder="1"/>
    <xf numFmtId="0" fontId="85" fillId="0" borderId="3" xfId="3" applyFont="1" applyBorder="1"/>
    <xf numFmtId="165" fontId="85" fillId="0" borderId="3" xfId="1" applyNumberFormat="1" applyFont="1" applyBorder="1" applyAlignment="1">
      <alignment horizontal="center"/>
    </xf>
    <xf numFmtId="165" fontId="85" fillId="0" borderId="3" xfId="1" applyNumberFormat="1" applyFont="1" applyBorder="1"/>
    <xf numFmtId="165" fontId="85" fillId="0" borderId="3" xfId="1" applyNumberFormat="1" applyFont="1" applyBorder="1" applyAlignment="1">
      <alignment horizontal="right"/>
    </xf>
    <xf numFmtId="165" fontId="85" fillId="2" borderId="3" xfId="1" applyNumberFormat="1" applyFont="1" applyFill="1" applyBorder="1"/>
    <xf numFmtId="0" fontId="81" fillId="0" borderId="3" xfId="3" applyFont="1" applyBorder="1"/>
    <xf numFmtId="3" fontId="81" fillId="0" borderId="3" xfId="3" applyNumberFormat="1" applyFont="1" applyBorder="1" applyAlignment="1">
      <alignment horizontal="center"/>
    </xf>
    <xf numFmtId="3" fontId="81" fillId="0" borderId="3" xfId="3" applyNumberFormat="1" applyFont="1" applyBorder="1"/>
    <xf numFmtId="165" fontId="81" fillId="0" borderId="3" xfId="1" applyNumberFormat="1" applyFont="1" applyBorder="1"/>
    <xf numFmtId="165" fontId="81" fillId="0" borderId="3" xfId="1" applyNumberFormat="1" applyFont="1" applyFill="1" applyBorder="1"/>
    <xf numFmtId="165" fontId="81" fillId="0" borderId="0" xfId="1" applyNumberFormat="1" applyFont="1" applyFill="1" applyBorder="1"/>
    <xf numFmtId="165" fontId="81" fillId="0" borderId="0" xfId="1" applyNumberFormat="1" applyFont="1" applyBorder="1"/>
    <xf numFmtId="0" fontId="81" fillId="0" borderId="2" xfId="3" applyFont="1" applyBorder="1"/>
    <xf numFmtId="0" fontId="81" fillId="0" borderId="2" xfId="3" applyFont="1" applyBorder="1" applyAlignment="1">
      <alignment horizontal="center"/>
    </xf>
    <xf numFmtId="166" fontId="81" fillId="0" borderId="2" xfId="1" applyNumberFormat="1" applyFont="1" applyFill="1" applyBorder="1"/>
    <xf numFmtId="166" fontId="81" fillId="0" borderId="2" xfId="1" applyNumberFormat="1" applyFont="1" applyBorder="1"/>
    <xf numFmtId="165" fontId="81" fillId="0" borderId="2" xfId="1" applyNumberFormat="1" applyFont="1" applyBorder="1"/>
    <xf numFmtId="168" fontId="81" fillId="0" borderId="0" xfId="3" applyNumberFormat="1" applyFont="1"/>
    <xf numFmtId="166" fontId="85" fillId="0" borderId="0" xfId="1" applyNumberFormat="1" applyFont="1"/>
    <xf numFmtId="167" fontId="85" fillId="0" borderId="0" xfId="3" applyNumberFormat="1" applyFont="1"/>
    <xf numFmtId="167" fontId="85" fillId="2" borderId="0" xfId="3" applyNumberFormat="1" applyFont="1" applyFill="1"/>
    <xf numFmtId="0" fontId="81" fillId="0" borderId="0" xfId="3" applyFont="1" applyAlignment="1">
      <alignment horizontal="left" indent="1"/>
    </xf>
    <xf numFmtId="168" fontId="81" fillId="0" borderId="0" xfId="3" applyNumberFormat="1" applyFont="1" applyAlignment="1">
      <alignment horizontal="right"/>
    </xf>
    <xf numFmtId="1" fontId="81" fillId="2" borderId="0" xfId="3" applyNumberFormat="1" applyFont="1" applyFill="1"/>
    <xf numFmtId="1" fontId="81" fillId="0" borderId="0" xfId="3" applyNumberFormat="1" applyFont="1"/>
    <xf numFmtId="168" fontId="85" fillId="2" borderId="0" xfId="3" applyNumberFormat="1" applyFont="1" applyFill="1"/>
    <xf numFmtId="168" fontId="85" fillId="0" borderId="0" xfId="3" applyNumberFormat="1" applyFont="1"/>
    <xf numFmtId="0" fontId="93" fillId="0" borderId="0" xfId="3" applyFont="1" applyAlignment="1">
      <alignment horizontal="left" indent="2"/>
    </xf>
    <xf numFmtId="165" fontId="93" fillId="0" borderId="0" xfId="1" applyNumberFormat="1" applyFont="1" applyAlignment="1">
      <alignment horizontal="center"/>
    </xf>
    <xf numFmtId="165" fontId="93" fillId="0" borderId="0" xfId="1" applyNumberFormat="1" applyFont="1"/>
    <xf numFmtId="3" fontId="93" fillId="2" borderId="0" xfId="3" applyNumberFormat="1" applyFont="1" applyFill="1"/>
    <xf numFmtId="3" fontId="93" fillId="0" borderId="0" xfId="3" applyNumberFormat="1" applyFont="1"/>
    <xf numFmtId="0" fontId="85" fillId="31" borderId="1" xfId="3" applyFont="1" applyFill="1" applyBorder="1"/>
    <xf numFmtId="165" fontId="85" fillId="31" borderId="1" xfId="1" applyNumberFormat="1" applyFont="1" applyFill="1" applyBorder="1" applyAlignment="1">
      <alignment horizontal="center"/>
    </xf>
    <xf numFmtId="165" fontId="85" fillId="31" borderId="1" xfId="1" applyNumberFormat="1" applyFont="1" applyFill="1" applyBorder="1"/>
    <xf numFmtId="165" fontId="85" fillId="31" borderId="1" xfId="1" applyNumberFormat="1" applyFont="1" applyFill="1" applyBorder="1" applyAlignment="1">
      <alignment horizontal="right"/>
    </xf>
    <xf numFmtId="0" fontId="76" fillId="32" borderId="0" xfId="3" applyFont="1" applyFill="1"/>
    <xf numFmtId="0" fontId="94" fillId="32" borderId="0" xfId="3" applyFont="1" applyFill="1"/>
    <xf numFmtId="0" fontId="76" fillId="0" borderId="0" xfId="3" applyFont="1"/>
    <xf numFmtId="0" fontId="92" fillId="0" borderId="0" xfId="3" applyFont="1" applyAlignment="1">
      <alignment horizontal="center"/>
    </xf>
    <xf numFmtId="0" fontId="92" fillId="0" borderId="0" xfId="3" applyFont="1"/>
    <xf numFmtId="175" fontId="78" fillId="0" borderId="0" xfId="0" applyNumberFormat="1" applyFont="1" applyAlignment="1">
      <alignment horizontal="right" wrapText="1"/>
    </xf>
    <xf numFmtId="165" fontId="79" fillId="31" borderId="0" xfId="1" applyNumberFormat="1" applyFont="1" applyFill="1" applyBorder="1"/>
    <xf numFmtId="165" fontId="79" fillId="31" borderId="0" xfId="1" applyNumberFormat="1" applyFont="1" applyFill="1" applyBorder="1" applyAlignment="1">
      <alignment horizontal="right"/>
    </xf>
    <xf numFmtId="165" fontId="84" fillId="0" borderId="0" xfId="1" applyNumberFormat="1" applyFont="1" applyBorder="1"/>
    <xf numFmtId="165" fontId="84" fillId="0" borderId="0" xfId="1" applyNumberFormat="1" applyFont="1" applyFill="1" applyBorder="1"/>
    <xf numFmtId="165" fontId="86" fillId="0" borderId="0" xfId="1" applyNumberFormat="1" applyFont="1" applyFill="1" applyBorder="1"/>
    <xf numFmtId="165" fontId="86" fillId="0" borderId="0" xfId="1" applyNumberFormat="1" applyFont="1" applyFill="1" applyBorder="1" applyAlignment="1">
      <alignment horizontal="right"/>
    </xf>
    <xf numFmtId="165" fontId="86" fillId="0" borderId="0" xfId="1" applyNumberFormat="1" applyFont="1" applyBorder="1"/>
    <xf numFmtId="165" fontId="86" fillId="0" borderId="0" xfId="1" applyNumberFormat="1" applyFont="1" applyBorder="1" applyAlignment="1">
      <alignment horizontal="left" indent="1"/>
    </xf>
    <xf numFmtId="0" fontId="81" fillId="0" borderId="0" xfId="919" applyFont="1"/>
    <xf numFmtId="165" fontId="97" fillId="0" borderId="0" xfId="1" applyNumberFormat="1" applyFont="1"/>
    <xf numFmtId="0" fontId="93" fillId="0" borderId="0" xfId="1" applyNumberFormat="1" applyFont="1" applyFill="1" applyAlignment="1"/>
    <xf numFmtId="0" fontId="93" fillId="0" borderId="0" xfId="1" applyNumberFormat="1" applyFont="1" applyAlignment="1"/>
    <xf numFmtId="172" fontId="81" fillId="0" borderId="0" xfId="0" applyNumberFormat="1" applyFont="1" applyAlignment="1">
      <alignment horizontal="right"/>
    </xf>
    <xf numFmtId="165" fontId="79" fillId="0" borderId="0" xfId="1" applyNumberFormat="1" applyFont="1" applyFill="1" applyBorder="1"/>
    <xf numFmtId="165" fontId="79" fillId="0" borderId="0" xfId="1" applyNumberFormat="1" applyFont="1" applyFill="1" applyBorder="1" applyAlignment="1">
      <alignment horizontal="right"/>
    </xf>
    <xf numFmtId="3" fontId="81" fillId="0" borderId="0" xfId="0" applyNumberFormat="1" applyFont="1" applyAlignment="1">
      <alignment horizontal="right"/>
    </xf>
    <xf numFmtId="165" fontId="98" fillId="0" borderId="0" xfId="0" applyNumberFormat="1" applyFont="1"/>
    <xf numFmtId="0" fontId="98" fillId="0" borderId="0" xfId="0" applyFont="1" applyAlignment="1">
      <alignment horizontal="left"/>
    </xf>
    <xf numFmtId="172" fontId="98" fillId="0" borderId="0" xfId="0" applyNumberFormat="1" applyFont="1" applyAlignment="1">
      <alignment horizontal="right"/>
    </xf>
    <xf numFmtId="0" fontId="81" fillId="0" borderId="6" xfId="0" applyFont="1" applyBorder="1"/>
    <xf numFmtId="3" fontId="81" fillId="0" borderId="6" xfId="0" applyNumberFormat="1" applyFont="1" applyBorder="1" applyAlignment="1">
      <alignment horizontal="right"/>
    </xf>
    <xf numFmtId="165" fontId="79" fillId="31" borderId="1" xfId="1" applyNumberFormat="1" applyFont="1" applyFill="1" applyBorder="1"/>
    <xf numFmtId="165" fontId="79" fillId="34" borderId="7" xfId="0" applyNumberFormat="1" applyFont="1" applyFill="1" applyBorder="1"/>
    <xf numFmtId="173" fontId="79" fillId="34" borderId="7" xfId="0" applyNumberFormat="1" applyFont="1" applyFill="1" applyBorder="1" applyAlignment="1">
      <alignment horizontal="right"/>
    </xf>
    <xf numFmtId="4" fontId="79" fillId="34" borderId="7" xfId="0" applyNumberFormat="1" applyFont="1" applyFill="1" applyBorder="1" applyAlignment="1">
      <alignment horizontal="right"/>
    </xf>
    <xf numFmtId="169" fontId="79" fillId="34" borderId="7" xfId="0" applyNumberFormat="1" applyFont="1" applyFill="1" applyBorder="1" applyAlignment="1">
      <alignment horizontal="right"/>
    </xf>
    <xf numFmtId="173" fontId="79" fillId="31" borderId="1" xfId="1" applyNumberFormat="1" applyFont="1" applyFill="1" applyBorder="1" applyAlignment="1">
      <alignment horizontal="right"/>
    </xf>
    <xf numFmtId="0" fontId="82" fillId="31" borderId="0" xfId="3" applyFont="1" applyFill="1" applyAlignment="1">
      <alignment horizontal="center"/>
    </xf>
    <xf numFmtId="0" fontId="82" fillId="31" borderId="0" xfId="3" applyFont="1" applyFill="1" applyAlignment="1">
      <alignment horizontal="right"/>
    </xf>
    <xf numFmtId="0" fontId="79" fillId="31" borderId="0" xfId="3" applyFont="1" applyFill="1"/>
    <xf numFmtId="0" fontId="79" fillId="31" borderId="1" xfId="3" applyFont="1" applyFill="1" applyBorder="1"/>
    <xf numFmtId="0" fontId="82" fillId="31" borderId="1" xfId="3" applyFont="1" applyFill="1" applyBorder="1" applyAlignment="1">
      <alignment horizontal="center"/>
    </xf>
    <xf numFmtId="0" fontId="82" fillId="31" borderId="1" xfId="3" applyFont="1" applyFill="1" applyBorder="1" applyAlignment="1">
      <alignment horizontal="right"/>
    </xf>
    <xf numFmtId="0" fontId="81" fillId="0" borderId="1" xfId="3" applyFont="1" applyBorder="1"/>
    <xf numFmtId="165" fontId="81" fillId="0" borderId="1" xfId="1" applyNumberFormat="1" applyFont="1" applyBorder="1" applyAlignment="1">
      <alignment horizontal="center"/>
    </xf>
    <xf numFmtId="165" fontId="81" fillId="0" borderId="1" xfId="1" applyNumberFormat="1" applyFont="1" applyBorder="1"/>
    <xf numFmtId="165" fontId="81" fillId="0" borderId="2" xfId="1" applyNumberFormat="1" applyFont="1" applyBorder="1" applyAlignment="1">
      <alignment horizontal="center"/>
    </xf>
    <xf numFmtId="3" fontId="81" fillId="2" borderId="2" xfId="3" applyNumberFormat="1" applyFont="1" applyFill="1" applyBorder="1"/>
    <xf numFmtId="3" fontId="81" fillId="0" borderId="2" xfId="3" applyNumberFormat="1" applyFont="1" applyBorder="1"/>
    <xf numFmtId="0" fontId="93" fillId="0" borderId="2" xfId="3" applyFont="1" applyBorder="1" applyAlignment="1">
      <alignment horizontal="left" indent="2"/>
    </xf>
    <xf numFmtId="165" fontId="93" fillId="0" borderId="2" xfId="1" applyNumberFormat="1" applyFont="1" applyBorder="1" applyAlignment="1">
      <alignment horizontal="center"/>
    </xf>
    <xf numFmtId="165" fontId="93" fillId="0" borderId="2" xfId="1" applyNumberFormat="1" applyFont="1" applyBorder="1"/>
    <xf numFmtId="3" fontId="93" fillId="2" borderId="2" xfId="3" applyNumberFormat="1" applyFont="1" applyFill="1" applyBorder="1"/>
    <xf numFmtId="3" fontId="93" fillId="0" borderId="2" xfId="3" applyNumberFormat="1" applyFont="1" applyBorder="1"/>
    <xf numFmtId="0" fontId="93" fillId="0" borderId="2" xfId="3" applyFont="1" applyBorder="1"/>
    <xf numFmtId="166" fontId="93" fillId="0" borderId="2" xfId="1" applyNumberFormat="1" applyFont="1" applyBorder="1"/>
    <xf numFmtId="0" fontId="79" fillId="0" borderId="0" xfId="3" applyFont="1"/>
    <xf numFmtId="0" fontId="82" fillId="0" borderId="0" xfId="3" applyFont="1" applyAlignment="1">
      <alignment horizontal="center"/>
    </xf>
    <xf numFmtId="0" fontId="82" fillId="0" borderId="0" xfId="3" applyFont="1" applyAlignment="1">
      <alignment horizontal="right"/>
    </xf>
    <xf numFmtId="9" fontId="81" fillId="0" borderId="0" xfId="2" applyFont="1"/>
    <xf numFmtId="9" fontId="81" fillId="2" borderId="0" xfId="2" applyFont="1" applyFill="1"/>
    <xf numFmtId="9" fontId="81" fillId="0" borderId="2" xfId="2" applyFont="1" applyBorder="1"/>
    <xf numFmtId="9" fontId="81" fillId="2" borderId="2" xfId="2" applyFont="1" applyFill="1" applyBorder="1"/>
    <xf numFmtId="0" fontId="100" fillId="0" borderId="0" xfId="3" applyFont="1"/>
    <xf numFmtId="168" fontId="81" fillId="2" borderId="0" xfId="3" applyNumberFormat="1" applyFont="1" applyFill="1"/>
    <xf numFmtId="11" fontId="1" fillId="0" borderId="0" xfId="3" applyNumberFormat="1"/>
    <xf numFmtId="0" fontId="93" fillId="2" borderId="0" xfId="3" applyFont="1" applyFill="1" applyAlignment="1">
      <alignment horizontal="left" indent="1"/>
    </xf>
    <xf numFmtId="165" fontId="93" fillId="2" borderId="0" xfId="1" applyNumberFormat="1" applyFont="1" applyFill="1"/>
    <xf numFmtId="165" fontId="93" fillId="0" borderId="0" xfId="1" applyNumberFormat="1" applyFont="1" applyFill="1"/>
    <xf numFmtId="0" fontId="81" fillId="2" borderId="1" xfId="3" applyFont="1" applyFill="1" applyBorder="1"/>
    <xf numFmtId="165" fontId="81" fillId="2" borderId="1" xfId="1" applyNumberFormat="1" applyFont="1" applyFill="1" applyBorder="1"/>
    <xf numFmtId="165" fontId="81" fillId="0" borderId="1" xfId="1" applyNumberFormat="1" applyFont="1" applyFill="1" applyBorder="1"/>
    <xf numFmtId="3" fontId="81" fillId="0" borderId="1" xfId="3" applyNumberFormat="1" applyFont="1" applyBorder="1"/>
    <xf numFmtId="0" fontId="101" fillId="0" borderId="0" xfId="0" applyFont="1" applyAlignment="1">
      <alignment wrapText="1"/>
    </xf>
    <xf numFmtId="0" fontId="103" fillId="0" borderId="0" xfId="0" applyFont="1" applyAlignment="1">
      <alignment vertical="center" wrapText="1"/>
    </xf>
    <xf numFmtId="165" fontId="81" fillId="0" borderId="0" xfId="0" applyNumberFormat="1" applyFont="1"/>
    <xf numFmtId="0" fontId="93" fillId="0" borderId="0" xfId="0" applyFont="1"/>
    <xf numFmtId="165" fontId="93" fillId="0" borderId="0" xfId="0" applyNumberFormat="1" applyFont="1"/>
    <xf numFmtId="171" fontId="83" fillId="32" borderId="0" xfId="0" applyNumberFormat="1" applyFont="1" applyFill="1" applyAlignment="1">
      <alignment horizontal="left" wrapText="1"/>
    </xf>
    <xf numFmtId="0" fontId="82" fillId="32" borderId="0" xfId="0" applyFont="1" applyFill="1"/>
    <xf numFmtId="165" fontId="82" fillId="32" borderId="0" xfId="0" applyNumberFormat="1" applyFont="1" applyFill="1"/>
    <xf numFmtId="9" fontId="79" fillId="31" borderId="1" xfId="2" applyFont="1" applyFill="1" applyBorder="1" applyAlignment="1">
      <alignment horizontal="right"/>
    </xf>
    <xf numFmtId="14" fontId="81" fillId="0" borderId="0" xfId="0" applyNumberFormat="1" applyFont="1" applyAlignment="1">
      <alignment horizontal="right"/>
    </xf>
    <xf numFmtId="165" fontId="81" fillId="0" borderId="0" xfId="0" applyNumberFormat="1" applyFont="1" applyAlignment="1">
      <alignment horizontal="right"/>
    </xf>
    <xf numFmtId="9" fontId="81" fillId="0" borderId="0" xfId="0" applyNumberFormat="1" applyFont="1"/>
    <xf numFmtId="10" fontId="81" fillId="0" borderId="0" xfId="0" applyNumberFormat="1" applyFont="1"/>
    <xf numFmtId="0" fontId="83" fillId="32" borderId="0" xfId="0" applyFont="1" applyFill="1"/>
    <xf numFmtId="169" fontId="83" fillId="32" borderId="0" xfId="2" applyNumberFormat="1" applyFont="1" applyFill="1"/>
    <xf numFmtId="171" fontId="83" fillId="32" borderId="0" xfId="0" applyNumberFormat="1" applyFont="1" applyFill="1" applyAlignment="1">
      <alignment wrapText="1"/>
    </xf>
    <xf numFmtId="1" fontId="82" fillId="32" borderId="0" xfId="1" applyNumberFormat="1" applyFont="1" applyFill="1" applyBorder="1" applyAlignment="1" applyProtection="1"/>
    <xf numFmtId="1" fontId="82" fillId="32" borderId="4" xfId="1" applyNumberFormat="1" applyFont="1" applyFill="1" applyBorder="1" applyAlignment="1" applyProtection="1"/>
    <xf numFmtId="44" fontId="81" fillId="0" borderId="0" xfId="945" applyFont="1"/>
    <xf numFmtId="215" fontId="81" fillId="0" borderId="0" xfId="945" applyNumberFormat="1" applyFont="1"/>
    <xf numFmtId="165" fontId="77" fillId="0" borderId="0" xfId="1" quotePrefix="1" applyNumberFormat="1" applyFont="1" applyFill="1" applyBorder="1" applyAlignment="1">
      <alignment horizontal="center" wrapText="1"/>
    </xf>
    <xf numFmtId="165" fontId="93" fillId="0" borderId="2" xfId="1" applyNumberFormat="1" applyFont="1" applyFill="1" applyBorder="1"/>
    <xf numFmtId="9" fontId="88" fillId="0" borderId="0" xfId="2" applyFont="1" applyFill="1"/>
    <xf numFmtId="9" fontId="88" fillId="0" borderId="2" xfId="2" applyFont="1" applyFill="1" applyBorder="1"/>
    <xf numFmtId="0" fontId="4" fillId="0" borderId="0" xfId="0" applyFont="1" applyAlignment="1">
      <alignment horizontal="left" wrapText="1"/>
    </xf>
    <xf numFmtId="0" fontId="93" fillId="0" borderId="0" xfId="1" applyNumberFormat="1" applyFont="1" applyFill="1" applyAlignment="1">
      <alignment horizontal="left" wrapText="1"/>
    </xf>
    <xf numFmtId="0" fontId="93" fillId="0" borderId="0" xfId="1" applyNumberFormat="1" applyFont="1" applyFill="1" applyAlignment="1">
      <alignment wrapText="1"/>
    </xf>
    <xf numFmtId="171" fontId="83" fillId="32" borderId="0" xfId="0" applyNumberFormat="1" applyFont="1" applyFill="1" applyAlignment="1">
      <alignment horizontal="left" wrapText="1"/>
    </xf>
    <xf numFmtId="0" fontId="101" fillId="0" borderId="0" xfId="0" applyFont="1" applyAlignment="1">
      <alignment horizontal="left" wrapText="1"/>
    </xf>
    <xf numFmtId="0" fontId="104" fillId="0" borderId="0" xfId="0" applyFont="1" applyAlignment="1">
      <alignment horizontal="center" vertical="center" textRotation="90" wrapText="1"/>
    </xf>
    <xf numFmtId="0" fontId="103" fillId="0" borderId="0" xfId="0" applyFont="1" applyAlignment="1">
      <alignment horizontal="left" vertical="center" wrapText="1"/>
    </xf>
  </cellXfs>
  <cellStyles count="946">
    <cellStyle name="?Q\?1@" xfId="13" xr:uid="{00000000-0005-0000-0000-000000000000}"/>
    <cellStyle name="+" xfId="14" xr:uid="{00000000-0005-0000-0000-000001000000}"/>
    <cellStyle name="+ 2" xfId="937" xr:uid="{00000000-0005-0000-0000-000002000000}"/>
    <cellStyle name="20% - Accent1" xfId="15" xr:uid="{00000000-0005-0000-0000-000003000000}"/>
    <cellStyle name="20% - Accent2" xfId="16" xr:uid="{00000000-0005-0000-0000-000004000000}"/>
    <cellStyle name="20% - Accent3" xfId="17" xr:uid="{00000000-0005-0000-0000-000005000000}"/>
    <cellStyle name="20% - Accent4" xfId="18" xr:uid="{00000000-0005-0000-0000-000006000000}"/>
    <cellStyle name="20% - Accent5" xfId="19" xr:uid="{00000000-0005-0000-0000-000007000000}"/>
    <cellStyle name="20% - Accent6" xfId="20" xr:uid="{00000000-0005-0000-0000-000008000000}"/>
    <cellStyle name="20% - Ênfase1" xfId="21" xr:uid="{00000000-0005-0000-0000-000009000000}"/>
    <cellStyle name="20% - Ênfase2" xfId="22" xr:uid="{00000000-0005-0000-0000-00000A000000}"/>
    <cellStyle name="20% - Ênfase3" xfId="23" xr:uid="{00000000-0005-0000-0000-00000B000000}"/>
    <cellStyle name="20% - Ênfase4" xfId="24" xr:uid="{00000000-0005-0000-0000-00000C000000}"/>
    <cellStyle name="20% - Ênfase5" xfId="25" xr:uid="{00000000-0005-0000-0000-00000D000000}"/>
    <cellStyle name="20% - Ênfase6" xfId="26" xr:uid="{00000000-0005-0000-0000-00000E000000}"/>
    <cellStyle name="3" xfId="27" xr:uid="{00000000-0005-0000-0000-00000F000000}"/>
    <cellStyle name="3 2" xfId="936" xr:uid="{00000000-0005-0000-0000-000010000000}"/>
    <cellStyle name="40% - Accent1" xfId="28" xr:uid="{00000000-0005-0000-0000-000011000000}"/>
    <cellStyle name="40% - Accent2" xfId="29" xr:uid="{00000000-0005-0000-0000-000012000000}"/>
    <cellStyle name="40% - Accent3" xfId="30" xr:uid="{00000000-0005-0000-0000-000013000000}"/>
    <cellStyle name="40% - Accent4" xfId="31" xr:uid="{00000000-0005-0000-0000-000014000000}"/>
    <cellStyle name="40% - Accent5" xfId="32" xr:uid="{00000000-0005-0000-0000-000015000000}"/>
    <cellStyle name="40% - Accent6" xfId="33" xr:uid="{00000000-0005-0000-0000-000016000000}"/>
    <cellStyle name="40% - Ênfase1" xfId="34" xr:uid="{00000000-0005-0000-0000-000017000000}"/>
    <cellStyle name="40% - Ênfase2" xfId="35" xr:uid="{00000000-0005-0000-0000-000018000000}"/>
    <cellStyle name="40% - Ênfase3" xfId="36" xr:uid="{00000000-0005-0000-0000-000019000000}"/>
    <cellStyle name="40% - Ênfase4" xfId="37" xr:uid="{00000000-0005-0000-0000-00001A000000}"/>
    <cellStyle name="40% - Ênfase5" xfId="38" xr:uid="{00000000-0005-0000-0000-00001B000000}"/>
    <cellStyle name="40% - Ênfase6" xfId="39" xr:uid="{00000000-0005-0000-0000-00001C000000}"/>
    <cellStyle name="60% - Accent1" xfId="40" xr:uid="{00000000-0005-0000-0000-00001D000000}"/>
    <cellStyle name="60% - Accent2" xfId="41" xr:uid="{00000000-0005-0000-0000-00001E000000}"/>
    <cellStyle name="60% - Accent3" xfId="42" xr:uid="{00000000-0005-0000-0000-00001F000000}"/>
    <cellStyle name="60% - Accent4" xfId="43" xr:uid="{00000000-0005-0000-0000-000020000000}"/>
    <cellStyle name="60% - Accent5" xfId="44" xr:uid="{00000000-0005-0000-0000-000021000000}"/>
    <cellStyle name="60% - Accent6" xfId="45" xr:uid="{00000000-0005-0000-0000-000022000000}"/>
    <cellStyle name="60% - Ênfase1" xfId="46" xr:uid="{00000000-0005-0000-0000-000023000000}"/>
    <cellStyle name="60% - Ênfase2" xfId="47" xr:uid="{00000000-0005-0000-0000-000024000000}"/>
    <cellStyle name="60% - Ênfase3" xfId="48" xr:uid="{00000000-0005-0000-0000-000025000000}"/>
    <cellStyle name="60% - Ênfase4" xfId="49" xr:uid="{00000000-0005-0000-0000-000026000000}"/>
    <cellStyle name="60% - Ênfase5" xfId="50" xr:uid="{00000000-0005-0000-0000-000027000000}"/>
    <cellStyle name="60% - Ênfase6" xfId="51" xr:uid="{00000000-0005-0000-0000-000028000000}"/>
    <cellStyle name="Above" xfId="52" xr:uid="{00000000-0005-0000-0000-000029000000}"/>
    <cellStyle name="Above 2" xfId="53" xr:uid="{00000000-0005-0000-0000-00002A000000}"/>
    <cellStyle name="Above 2 2" xfId="54" xr:uid="{00000000-0005-0000-0000-00002B000000}"/>
    <cellStyle name="Above 2 2 2" xfId="934" xr:uid="{00000000-0005-0000-0000-00002C000000}"/>
    <cellStyle name="Above 2 3" xfId="55" xr:uid="{00000000-0005-0000-0000-00002D000000}"/>
    <cellStyle name="Above 2 3 2" xfId="943" xr:uid="{00000000-0005-0000-0000-00002E000000}"/>
    <cellStyle name="Above 2 4" xfId="56" xr:uid="{00000000-0005-0000-0000-00002F000000}"/>
    <cellStyle name="Above 2 4 2" xfId="933" xr:uid="{00000000-0005-0000-0000-000030000000}"/>
    <cellStyle name="Above 2 5" xfId="944" xr:uid="{00000000-0005-0000-0000-000031000000}"/>
    <cellStyle name="Above 2_1.0 BP_Angelica (4MM - OCT08)" xfId="57" xr:uid="{00000000-0005-0000-0000-000032000000}"/>
    <cellStyle name="Above 3" xfId="935" xr:uid="{00000000-0005-0000-0000-000033000000}"/>
    <cellStyle name="Above_1.0 BP_Angelica (4MM - OCT08)" xfId="58" xr:uid="{00000000-0005-0000-0000-000034000000}"/>
    <cellStyle name="Accent1" xfId="59" xr:uid="{00000000-0005-0000-0000-000035000000}"/>
    <cellStyle name="Accent2" xfId="60" xr:uid="{00000000-0005-0000-0000-000036000000}"/>
    <cellStyle name="Accent3" xfId="61" xr:uid="{00000000-0005-0000-0000-000037000000}"/>
    <cellStyle name="Accent4" xfId="62" xr:uid="{00000000-0005-0000-0000-000038000000}"/>
    <cellStyle name="Accent5" xfId="63" xr:uid="{00000000-0005-0000-0000-000039000000}"/>
    <cellStyle name="Accent6" xfId="64" xr:uid="{00000000-0005-0000-0000-00003A000000}"/>
    <cellStyle name="Bad" xfId="65" xr:uid="{00000000-0005-0000-0000-00003B000000}"/>
    <cellStyle name="Bom" xfId="66" xr:uid="{00000000-0005-0000-0000-00003C000000}"/>
    <cellStyle name="Border Heavy" xfId="67" xr:uid="{00000000-0005-0000-0000-00003D000000}"/>
    <cellStyle name="Border Thin" xfId="68" xr:uid="{00000000-0005-0000-0000-00003E000000}"/>
    <cellStyle name="Border Thin 2" xfId="921" xr:uid="{00000000-0005-0000-0000-00003F000000}"/>
    <cellStyle name="Calculation" xfId="69" xr:uid="{00000000-0005-0000-0000-000040000000}"/>
    <cellStyle name="Calculation 2" xfId="932" xr:uid="{00000000-0005-0000-0000-000041000000}"/>
    <cellStyle name="Célula de Verificação" xfId="70" xr:uid="{00000000-0005-0000-0000-000042000000}"/>
    <cellStyle name="Célula Vinculada" xfId="71" xr:uid="{00000000-0005-0000-0000-000043000000}"/>
    <cellStyle name="Check Cell" xfId="72" xr:uid="{00000000-0005-0000-0000-000044000000}"/>
    <cellStyle name="COLUMNAS" xfId="73" xr:uid="{00000000-0005-0000-0000-000045000000}"/>
    <cellStyle name="COLUMNAS 2" xfId="74" xr:uid="{00000000-0005-0000-0000-000046000000}"/>
    <cellStyle name="Comma_CUSTOS AGROINDUSTRIAIS (MAIO04_ABRIL05)" xfId="75" xr:uid="{00000000-0005-0000-0000-000047000000}"/>
    <cellStyle name="Comma0" xfId="76" xr:uid="{00000000-0005-0000-0000-000048000000}"/>
    <cellStyle name="COMUN_TMK" xfId="77" xr:uid="{00000000-0005-0000-0000-000049000000}"/>
    <cellStyle name="CONCEPTOS" xfId="78" xr:uid="{00000000-0005-0000-0000-00004A000000}"/>
    <cellStyle name="CONCEPTOS 2" xfId="79" xr:uid="{00000000-0005-0000-0000-00004B000000}"/>
    <cellStyle name="Data" xfId="80" xr:uid="{00000000-0005-0000-0000-00004C000000}"/>
    <cellStyle name="Data 2" xfId="81" xr:uid="{00000000-0005-0000-0000-00004D000000}"/>
    <cellStyle name="Data 2 2" xfId="82" xr:uid="{00000000-0005-0000-0000-00004E000000}"/>
    <cellStyle name="Data 2 3" xfId="83" xr:uid="{00000000-0005-0000-0000-00004F000000}"/>
    <cellStyle name="Data 2 4" xfId="84" xr:uid="{00000000-0005-0000-0000-000050000000}"/>
    <cellStyle name="Data 2_1.0 BP_Angelica (4MM - OCT08)" xfId="85" xr:uid="{00000000-0005-0000-0000-000051000000}"/>
    <cellStyle name="Data_1.0 BP_Angelica (4MM - OCT08)" xfId="86" xr:uid="{00000000-0005-0000-0000-000052000000}"/>
    <cellStyle name="Date" xfId="87" xr:uid="{00000000-0005-0000-0000-000053000000}"/>
    <cellStyle name="DblLineDollarAcct" xfId="88" xr:uid="{00000000-0005-0000-0000-000054000000}"/>
    <cellStyle name="DblLineDollarAcct 2" xfId="746" xr:uid="{00000000-0005-0000-0000-000055000000}"/>
    <cellStyle name="DblLinePercent" xfId="89" xr:uid="{00000000-0005-0000-0000-000056000000}"/>
    <cellStyle name="DollarAccounting" xfId="90" xr:uid="{00000000-0005-0000-0000-000057000000}"/>
    <cellStyle name="DollarAccounting 2" xfId="747" xr:uid="{00000000-0005-0000-0000-000058000000}"/>
    <cellStyle name="DRILLACROSS" xfId="91" xr:uid="{00000000-0005-0000-0000-000059000000}"/>
    <cellStyle name="DRILLACROSS 2" xfId="92" xr:uid="{00000000-0005-0000-0000-00005A000000}"/>
    <cellStyle name="Ênfase1" xfId="93" xr:uid="{00000000-0005-0000-0000-00005B000000}"/>
    <cellStyle name="Ênfase2" xfId="94" xr:uid="{00000000-0005-0000-0000-00005C000000}"/>
    <cellStyle name="Ênfase3" xfId="95" xr:uid="{00000000-0005-0000-0000-00005D000000}"/>
    <cellStyle name="Ênfase4" xfId="96" xr:uid="{00000000-0005-0000-0000-00005E000000}"/>
    <cellStyle name="Ênfase5" xfId="97" xr:uid="{00000000-0005-0000-0000-00005F000000}"/>
    <cellStyle name="Ênfase6" xfId="98" xr:uid="{00000000-0005-0000-0000-000060000000}"/>
    <cellStyle name="Estilo 1" xfId="99" xr:uid="{00000000-0005-0000-0000-000061000000}"/>
    <cellStyle name="Euro" xfId="100" xr:uid="{00000000-0005-0000-0000-000062000000}"/>
    <cellStyle name="Euro 2" xfId="101" xr:uid="{00000000-0005-0000-0000-000063000000}"/>
    <cellStyle name="Euro 3" xfId="102" xr:uid="{00000000-0005-0000-0000-000064000000}"/>
    <cellStyle name="Euro 4" xfId="103" xr:uid="{00000000-0005-0000-0000-000065000000}"/>
    <cellStyle name="Euro 5" xfId="104" xr:uid="{00000000-0005-0000-0000-000066000000}"/>
    <cellStyle name="Euro 6" xfId="105" xr:uid="{00000000-0005-0000-0000-000067000000}"/>
    <cellStyle name="Euro 7" xfId="106" xr:uid="{00000000-0005-0000-0000-000068000000}"/>
    <cellStyle name="Euro_0.2 Apresentação" xfId="107" xr:uid="{00000000-0005-0000-0000-000069000000}"/>
    <cellStyle name="Explanatory Text" xfId="108" xr:uid="{00000000-0005-0000-0000-00006A000000}"/>
    <cellStyle name="EY Narrative text" xfId="109" xr:uid="{00000000-0005-0000-0000-00006B000000}"/>
    <cellStyle name="EY%colcalc" xfId="110" xr:uid="{00000000-0005-0000-0000-00006C000000}"/>
    <cellStyle name="EY%input" xfId="111" xr:uid="{00000000-0005-0000-0000-00006D000000}"/>
    <cellStyle name="EY%rowcalc" xfId="112" xr:uid="{00000000-0005-0000-0000-00006E000000}"/>
    <cellStyle name="EY0dp" xfId="113" xr:uid="{00000000-0005-0000-0000-00006F000000}"/>
    <cellStyle name="EY1dp" xfId="114" xr:uid="{00000000-0005-0000-0000-000070000000}"/>
    <cellStyle name="EY2dp" xfId="115" xr:uid="{00000000-0005-0000-0000-000071000000}"/>
    <cellStyle name="EY3dp" xfId="116" xr:uid="{00000000-0005-0000-0000-000072000000}"/>
    <cellStyle name="EYChartTitle" xfId="117" xr:uid="{00000000-0005-0000-0000-000073000000}"/>
    <cellStyle name="EYColumnHeading" xfId="118" xr:uid="{00000000-0005-0000-0000-000074000000}"/>
    <cellStyle name="EYColumnHeading 2" xfId="931" xr:uid="{00000000-0005-0000-0000-000075000000}"/>
    <cellStyle name="EYColumnHeadingItalic" xfId="119" xr:uid="{00000000-0005-0000-0000-000076000000}"/>
    <cellStyle name="EYColumnHeadingItalic 2" xfId="942" xr:uid="{00000000-0005-0000-0000-000077000000}"/>
    <cellStyle name="EYCoverDatabookName" xfId="120" xr:uid="{00000000-0005-0000-0000-000078000000}"/>
    <cellStyle name="EYCoverDate" xfId="121" xr:uid="{00000000-0005-0000-0000-000079000000}"/>
    <cellStyle name="EYCoverDraft" xfId="122" xr:uid="{00000000-0005-0000-0000-00007A000000}"/>
    <cellStyle name="EYCoverProjectName" xfId="123" xr:uid="{00000000-0005-0000-0000-00007B000000}"/>
    <cellStyle name="EYCurrency" xfId="124" xr:uid="{00000000-0005-0000-0000-00007C000000}"/>
    <cellStyle name="EYCurrency 2" xfId="930" xr:uid="{00000000-0005-0000-0000-00007D000000}"/>
    <cellStyle name="EYHeading1" xfId="125" xr:uid="{00000000-0005-0000-0000-00007E000000}"/>
    <cellStyle name="EYheading2" xfId="126" xr:uid="{00000000-0005-0000-0000-00007F000000}"/>
    <cellStyle name="EYheading3" xfId="127" xr:uid="{00000000-0005-0000-0000-000080000000}"/>
    <cellStyle name="EYNotes" xfId="128" xr:uid="{00000000-0005-0000-0000-000081000000}"/>
    <cellStyle name="EYNotesHeading" xfId="129" xr:uid="{00000000-0005-0000-0000-000082000000}"/>
    <cellStyle name="EYNotesHeading 2" xfId="941" xr:uid="{00000000-0005-0000-0000-000083000000}"/>
    <cellStyle name="EYnumber" xfId="130" xr:uid="{00000000-0005-0000-0000-000084000000}"/>
    <cellStyle name="EYnumber 2" xfId="748" xr:uid="{00000000-0005-0000-0000-000085000000}"/>
    <cellStyle name="EYnumber 2 2" xfId="922" xr:uid="{00000000-0005-0000-0000-000086000000}"/>
    <cellStyle name="EYnumber 3" xfId="929" xr:uid="{00000000-0005-0000-0000-000087000000}"/>
    <cellStyle name="EYRelianceRestricted" xfId="131" xr:uid="{00000000-0005-0000-0000-000088000000}"/>
    <cellStyle name="EYSectionHeading" xfId="132" xr:uid="{00000000-0005-0000-0000-000089000000}"/>
    <cellStyle name="EYSheetHeader1" xfId="133" xr:uid="{00000000-0005-0000-0000-00008A000000}"/>
    <cellStyle name="EYSheetHeading" xfId="134" xr:uid="{00000000-0005-0000-0000-00008B000000}"/>
    <cellStyle name="EYsmallheading" xfId="135" xr:uid="{00000000-0005-0000-0000-00008C000000}"/>
    <cellStyle name="EYSource" xfId="136" xr:uid="{00000000-0005-0000-0000-00008D000000}"/>
    <cellStyle name="EYtext" xfId="137" xr:uid="{00000000-0005-0000-0000-00008E000000}"/>
    <cellStyle name="EYtextbold" xfId="138" xr:uid="{00000000-0005-0000-0000-00008F000000}"/>
    <cellStyle name="EYtextbolditalic" xfId="139" xr:uid="{00000000-0005-0000-0000-000090000000}"/>
    <cellStyle name="EYtextitalic" xfId="140" xr:uid="{00000000-0005-0000-0000-000091000000}"/>
    <cellStyle name="Fixo" xfId="141" xr:uid="{00000000-0005-0000-0000-000092000000}"/>
    <cellStyle name="Fixo 2" xfId="142" xr:uid="{00000000-0005-0000-0000-000093000000}"/>
    <cellStyle name="Fixo 2 2" xfId="143" xr:uid="{00000000-0005-0000-0000-000094000000}"/>
    <cellStyle name="Fixo 2 3" xfId="144" xr:uid="{00000000-0005-0000-0000-000095000000}"/>
    <cellStyle name="Fixo 2 4" xfId="145" xr:uid="{00000000-0005-0000-0000-000096000000}"/>
    <cellStyle name="Fixo 2_1.0 BP_Angelica (4MM - OCT08)" xfId="146" xr:uid="{00000000-0005-0000-0000-000097000000}"/>
    <cellStyle name="Fixo_1.0 BP_Angelica (4MM - OCT08)" xfId="147" xr:uid="{00000000-0005-0000-0000-000098000000}"/>
    <cellStyle name="General" xfId="148" xr:uid="{00000000-0005-0000-0000-000099000000}"/>
    <cellStyle name="Good" xfId="149" xr:uid="{00000000-0005-0000-0000-00009A000000}"/>
    <cellStyle name="GRUPOCOLUM" xfId="150" xr:uid="{00000000-0005-0000-0000-00009B000000}"/>
    <cellStyle name="GRUPOCOLUM 2" xfId="151" xr:uid="{00000000-0005-0000-0000-00009C000000}"/>
    <cellStyle name="GRUPOCOLUMNAS" xfId="152" xr:uid="{00000000-0005-0000-0000-00009D000000}"/>
    <cellStyle name="GRUPOCOLUMNAS 2" xfId="153" xr:uid="{00000000-0005-0000-0000-00009E000000}"/>
    <cellStyle name="Header" xfId="154" xr:uid="{00000000-0005-0000-0000-00009F000000}"/>
    <cellStyle name="Heading 1" xfId="155" xr:uid="{00000000-0005-0000-0000-0000A0000000}"/>
    <cellStyle name="Heading 2" xfId="156" xr:uid="{00000000-0005-0000-0000-0000A1000000}"/>
    <cellStyle name="Heading 3" xfId="157" xr:uid="{00000000-0005-0000-0000-0000A2000000}"/>
    <cellStyle name="Heading 4" xfId="158" xr:uid="{00000000-0005-0000-0000-0000A3000000}"/>
    <cellStyle name="Incorreto" xfId="159" xr:uid="{00000000-0005-0000-0000-0000A4000000}"/>
    <cellStyle name="Indefinido" xfId="160" xr:uid="{00000000-0005-0000-0000-0000A5000000}"/>
    <cellStyle name="Input" xfId="161" xr:uid="{00000000-0005-0000-0000-0000A6000000}"/>
    <cellStyle name="Input 2" xfId="928" xr:uid="{00000000-0005-0000-0000-0000A7000000}"/>
    <cellStyle name="Komma [0]_Blad1" xfId="162" xr:uid="{00000000-0005-0000-0000-0000A8000000}"/>
    <cellStyle name="Komma_Blad1" xfId="163" xr:uid="{00000000-0005-0000-0000-0000A9000000}"/>
    <cellStyle name="l]_x000d__x000a_Path=M:\RIOCEN01_x000d__x000a_Name=Carlos Emilio Brousse_x000d__x000a_DDEApps=nsf,nsg,nsh,ntf,ns2,ors,org_x000d__x000a_SmartIcons=Todos_x000d__x000a_" xfId="164" xr:uid="{00000000-0005-0000-0000-0000AA000000}"/>
    <cellStyle name="LineItem" xfId="165" xr:uid="{00000000-0005-0000-0000-0000AB000000}"/>
    <cellStyle name="Linked Cell" xfId="166" xr:uid="{00000000-0005-0000-0000-0000AC000000}"/>
    <cellStyle name="Millares" xfId="1" builtinId="3"/>
    <cellStyle name="Millares 2" xfId="4" xr:uid="{00000000-0005-0000-0000-0000AE000000}"/>
    <cellStyle name="Millares 2 2" xfId="749" xr:uid="{00000000-0005-0000-0000-0000AF000000}"/>
    <cellStyle name="Millares 2 3" xfId="744" xr:uid="{00000000-0005-0000-0000-0000B0000000}"/>
    <cellStyle name="Millares 2 4" xfId="167" xr:uid="{00000000-0005-0000-0000-0000B1000000}"/>
    <cellStyle name="Millares 3" xfId="168" xr:uid="{00000000-0005-0000-0000-0000B2000000}"/>
    <cellStyle name="Millares 3 2" xfId="742" xr:uid="{00000000-0005-0000-0000-0000B3000000}"/>
    <cellStyle name="Millares 3 2 2" xfId="916" xr:uid="{00000000-0005-0000-0000-0000B4000000}"/>
    <cellStyle name="Millares 3 3" xfId="750" xr:uid="{00000000-0005-0000-0000-0000B5000000}"/>
    <cellStyle name="Millares 4" xfId="734" xr:uid="{00000000-0005-0000-0000-0000B6000000}"/>
    <cellStyle name="Millares 5" xfId="745" xr:uid="{00000000-0005-0000-0000-0000B7000000}"/>
    <cellStyle name="Millares 6" xfId="10" xr:uid="{00000000-0005-0000-0000-0000B8000000}"/>
    <cellStyle name="Millares 7" xfId="7" xr:uid="{00000000-0005-0000-0000-0000B9000000}"/>
    <cellStyle name="Moeda 2" xfId="169" xr:uid="{00000000-0005-0000-0000-0000BA000000}"/>
    <cellStyle name="Moeda 2 2" xfId="170" xr:uid="{00000000-0005-0000-0000-0000BB000000}"/>
    <cellStyle name="Moeda 3" xfId="171" xr:uid="{00000000-0005-0000-0000-0000BC000000}"/>
    <cellStyle name="Moneda" xfId="945" builtinId="4"/>
    <cellStyle name="Moneda 2" xfId="915" xr:uid="{00000000-0005-0000-0000-0000BD000000}"/>
    <cellStyle name="Multiple" xfId="172" xr:uid="{00000000-0005-0000-0000-0000BE000000}"/>
    <cellStyle name="NEGRITA_TMK" xfId="173" xr:uid="{00000000-0005-0000-0000-0000BF000000}"/>
    <cellStyle name="Neutra" xfId="174" xr:uid="{00000000-0005-0000-0000-0000C0000000}"/>
    <cellStyle name="Normal" xfId="0" builtinId="0"/>
    <cellStyle name="Normal 10" xfId="175" xr:uid="{00000000-0005-0000-0000-0000C2000000}"/>
    <cellStyle name="Normal 10 10" xfId="176" xr:uid="{00000000-0005-0000-0000-0000C3000000}"/>
    <cellStyle name="Normal 10 2" xfId="177" xr:uid="{00000000-0005-0000-0000-0000C4000000}"/>
    <cellStyle name="Normal 10 2 2" xfId="178" xr:uid="{00000000-0005-0000-0000-0000C5000000}"/>
    <cellStyle name="Normal 10 2 2 2" xfId="179" xr:uid="{00000000-0005-0000-0000-0000C6000000}"/>
    <cellStyle name="Normal 10 2_1 1 Liquidity Forecast RAFA" xfId="180" xr:uid="{00000000-0005-0000-0000-0000C7000000}"/>
    <cellStyle name="Normal 10 3" xfId="181" xr:uid="{00000000-0005-0000-0000-0000C8000000}"/>
    <cellStyle name="Normal 10 4" xfId="182" xr:uid="{00000000-0005-0000-0000-0000C9000000}"/>
    <cellStyle name="Normal 10 5" xfId="183" xr:uid="{00000000-0005-0000-0000-0000CA000000}"/>
    <cellStyle name="Normal 10 5 2" xfId="184" xr:uid="{00000000-0005-0000-0000-0000CB000000}"/>
    <cellStyle name="Normal 10 5 2 2" xfId="5" xr:uid="{00000000-0005-0000-0000-0000CC000000}"/>
    <cellStyle name="Normal 10 5 2 2 2" xfId="12" xr:uid="{00000000-0005-0000-0000-0000CD000000}"/>
    <cellStyle name="Normal 10 5 2 2 3" xfId="736" xr:uid="{00000000-0005-0000-0000-0000CE000000}"/>
    <cellStyle name="Normal 10 5 2 3" xfId="185" xr:uid="{00000000-0005-0000-0000-0000CF000000}"/>
    <cellStyle name="Normal 10 5_1 1 Liquidity Forecast RAFA" xfId="186" xr:uid="{00000000-0005-0000-0000-0000D0000000}"/>
    <cellStyle name="Normal 10 6" xfId="187" xr:uid="{00000000-0005-0000-0000-0000D1000000}"/>
    <cellStyle name="Normal 10 7" xfId="918" xr:uid="{00000000-0005-0000-0000-0000D2000000}"/>
    <cellStyle name="Normal 10_1 1 Liquidity Forecast RAFA" xfId="188" xr:uid="{00000000-0005-0000-0000-0000D3000000}"/>
    <cellStyle name="Normal 11" xfId="189" xr:uid="{00000000-0005-0000-0000-0000D4000000}"/>
    <cellStyle name="Normal 11 2" xfId="190" xr:uid="{00000000-0005-0000-0000-0000D5000000}"/>
    <cellStyle name="Normal 11 3" xfId="191" xr:uid="{00000000-0005-0000-0000-0000D6000000}"/>
    <cellStyle name="Normal 11 4" xfId="192" xr:uid="{00000000-0005-0000-0000-0000D7000000}"/>
    <cellStyle name="Normal 11_1 1 Liquidity Forecast RAFA" xfId="193" xr:uid="{00000000-0005-0000-0000-0000D8000000}"/>
    <cellStyle name="Normal 12" xfId="194" xr:uid="{00000000-0005-0000-0000-0000D9000000}"/>
    <cellStyle name="Normal 13" xfId="195" xr:uid="{00000000-0005-0000-0000-0000DA000000}"/>
    <cellStyle name="Normal 14" xfId="196" xr:uid="{00000000-0005-0000-0000-0000DB000000}"/>
    <cellStyle name="Normal 14 2" xfId="197" xr:uid="{00000000-0005-0000-0000-0000DC000000}"/>
    <cellStyle name="Normal 14 3" xfId="198" xr:uid="{00000000-0005-0000-0000-0000DD000000}"/>
    <cellStyle name="Normal 14 4" xfId="199" xr:uid="{00000000-0005-0000-0000-0000DE000000}"/>
    <cellStyle name="Normal 14_1 1 Liquidity Forecast RAFA" xfId="200" xr:uid="{00000000-0005-0000-0000-0000DF000000}"/>
    <cellStyle name="Normal 15" xfId="201" xr:uid="{00000000-0005-0000-0000-0000E0000000}"/>
    <cellStyle name="Normal 16" xfId="202" xr:uid="{00000000-0005-0000-0000-0000E1000000}"/>
    <cellStyle name="Normal 17" xfId="203" xr:uid="{00000000-0005-0000-0000-0000E2000000}"/>
    <cellStyle name="Normal 17 2" xfId="204" xr:uid="{00000000-0005-0000-0000-0000E3000000}"/>
    <cellStyle name="Normal 17 2 14" xfId="920" xr:uid="{00000000-0005-0000-0000-0000E4000000}"/>
    <cellStyle name="Normal 17 2 2" xfId="205" xr:uid="{00000000-0005-0000-0000-0000E5000000}"/>
    <cellStyle name="Normal 17 2 3" xfId="741" xr:uid="{00000000-0005-0000-0000-0000E6000000}"/>
    <cellStyle name="Normal 17 2_1 1 Liquidity Forecast RAFA" xfId="206" xr:uid="{00000000-0005-0000-0000-0000E7000000}"/>
    <cellStyle name="Normal 17 3" xfId="207" xr:uid="{00000000-0005-0000-0000-0000E8000000}"/>
    <cellStyle name="Normal 17 4" xfId="208" xr:uid="{00000000-0005-0000-0000-0000E9000000}"/>
    <cellStyle name="Normal 17_0.2 Apresentação" xfId="209" xr:uid="{00000000-0005-0000-0000-0000EA000000}"/>
    <cellStyle name="Normal 18" xfId="210" xr:uid="{00000000-0005-0000-0000-0000EB000000}"/>
    <cellStyle name="Normal 18 2" xfId="211" xr:uid="{00000000-0005-0000-0000-0000EC000000}"/>
    <cellStyle name="Normal 18 2 2" xfId="212" xr:uid="{00000000-0005-0000-0000-0000ED000000}"/>
    <cellStyle name="Normal 18 3" xfId="213" xr:uid="{00000000-0005-0000-0000-0000EE000000}"/>
    <cellStyle name="Normal 18 4" xfId="214" xr:uid="{00000000-0005-0000-0000-0000EF000000}"/>
    <cellStyle name="Normal 18_1 1 Liquidity Forecast RAFA" xfId="215" xr:uid="{00000000-0005-0000-0000-0000F0000000}"/>
    <cellStyle name="Normal 19" xfId="216" xr:uid="{00000000-0005-0000-0000-0000F1000000}"/>
    <cellStyle name="Normal 19 2" xfId="217" xr:uid="{00000000-0005-0000-0000-0000F2000000}"/>
    <cellStyle name="Normal 19 3" xfId="218" xr:uid="{00000000-0005-0000-0000-0000F3000000}"/>
    <cellStyle name="Normal 19 4" xfId="219" xr:uid="{00000000-0005-0000-0000-0000F4000000}"/>
    <cellStyle name="Normal 19_1 1 Liquidity Forecast RAFA" xfId="220" xr:uid="{00000000-0005-0000-0000-0000F5000000}"/>
    <cellStyle name="Normal 2" xfId="6" xr:uid="{00000000-0005-0000-0000-0000F6000000}"/>
    <cellStyle name="Normal 2 10" xfId="221" xr:uid="{00000000-0005-0000-0000-0000F7000000}"/>
    <cellStyle name="Normal 2 11" xfId="222" xr:uid="{00000000-0005-0000-0000-0000F8000000}"/>
    <cellStyle name="Normal 2 12" xfId="223" xr:uid="{00000000-0005-0000-0000-0000F9000000}"/>
    <cellStyle name="Normal 2 13" xfId="224" xr:uid="{00000000-0005-0000-0000-0000FA000000}"/>
    <cellStyle name="Normal 2 14" xfId="732" xr:uid="{00000000-0005-0000-0000-0000FB000000}"/>
    <cellStyle name="Normal 2 2" xfId="225" xr:uid="{00000000-0005-0000-0000-0000FC000000}"/>
    <cellStyle name="Normal 2 2 2" xfId="226" xr:uid="{00000000-0005-0000-0000-0000FD000000}"/>
    <cellStyle name="Normal 2 2 3" xfId="227" xr:uid="{00000000-0005-0000-0000-0000FE000000}"/>
    <cellStyle name="Normal 2 2 4" xfId="228" xr:uid="{00000000-0005-0000-0000-0000FF000000}"/>
    <cellStyle name="Normal 2 2 5" xfId="229" xr:uid="{00000000-0005-0000-0000-000000010000}"/>
    <cellStyle name="Normal 2 2_1 1 Liquidity Forecast RAFA" xfId="230" xr:uid="{00000000-0005-0000-0000-000001010000}"/>
    <cellStyle name="Normal 2 3" xfId="231" xr:uid="{00000000-0005-0000-0000-000002010000}"/>
    <cellStyle name="Normal 2 4" xfId="232" xr:uid="{00000000-0005-0000-0000-000003010000}"/>
    <cellStyle name="Normal 2 5" xfId="233" xr:uid="{00000000-0005-0000-0000-000004010000}"/>
    <cellStyle name="Normal 2 6" xfId="234" xr:uid="{00000000-0005-0000-0000-000005010000}"/>
    <cellStyle name="Normal 2 7" xfId="235" xr:uid="{00000000-0005-0000-0000-000006010000}"/>
    <cellStyle name="Normal 2 8" xfId="236" xr:uid="{00000000-0005-0000-0000-000007010000}"/>
    <cellStyle name="Normal 2 9" xfId="237" xr:uid="{00000000-0005-0000-0000-000008010000}"/>
    <cellStyle name="Normal 2 9 2" xfId="238" xr:uid="{00000000-0005-0000-0000-000009010000}"/>
    <cellStyle name="Normal 2_1 1 Liquidity Forecast RAFA" xfId="239" xr:uid="{00000000-0005-0000-0000-00000A010000}"/>
    <cellStyle name="Normal 20" xfId="240" xr:uid="{00000000-0005-0000-0000-00000B010000}"/>
    <cellStyle name="Normal 20 2" xfId="241" xr:uid="{00000000-0005-0000-0000-00000C010000}"/>
    <cellStyle name="Normal 20 3" xfId="242" xr:uid="{00000000-0005-0000-0000-00000D010000}"/>
    <cellStyle name="Normal 20_1 1 Liquidity Forecast RAFA" xfId="243" xr:uid="{00000000-0005-0000-0000-00000E010000}"/>
    <cellStyle name="Normal 21" xfId="244" xr:uid="{00000000-0005-0000-0000-00000F010000}"/>
    <cellStyle name="Normal 22" xfId="245" xr:uid="{00000000-0005-0000-0000-000010010000}"/>
    <cellStyle name="Normal 23" xfId="246" xr:uid="{00000000-0005-0000-0000-000011010000}"/>
    <cellStyle name="Normal 23 2" xfId="247" xr:uid="{00000000-0005-0000-0000-000012010000}"/>
    <cellStyle name="Normal 23 3" xfId="248" xr:uid="{00000000-0005-0000-0000-000013010000}"/>
    <cellStyle name="Normal 23 4" xfId="249" xr:uid="{00000000-0005-0000-0000-000014010000}"/>
    <cellStyle name="Normal 23_1 1 Liquidity Forecast RAFA" xfId="250" xr:uid="{00000000-0005-0000-0000-000015010000}"/>
    <cellStyle name="Normal 24" xfId="251" xr:uid="{00000000-0005-0000-0000-000016010000}"/>
    <cellStyle name="Normal 24 2" xfId="252" xr:uid="{00000000-0005-0000-0000-000017010000}"/>
    <cellStyle name="Normal 24_1 1 Liquidity Forecast RAFA" xfId="253" xr:uid="{00000000-0005-0000-0000-000018010000}"/>
    <cellStyle name="Normal 25" xfId="254" xr:uid="{00000000-0005-0000-0000-000019010000}"/>
    <cellStyle name="Normal 25 2" xfId="255" xr:uid="{00000000-0005-0000-0000-00001A010000}"/>
    <cellStyle name="Normal 25 3" xfId="256" xr:uid="{00000000-0005-0000-0000-00001B010000}"/>
    <cellStyle name="Normal 25 4" xfId="257" xr:uid="{00000000-0005-0000-0000-00001C010000}"/>
    <cellStyle name="Normal 25_1 1 Liquidity Forecast RAFA" xfId="258" xr:uid="{00000000-0005-0000-0000-00001D010000}"/>
    <cellStyle name="Normal 26" xfId="259" xr:uid="{00000000-0005-0000-0000-00001E010000}"/>
    <cellStyle name="Normal 27" xfId="260" xr:uid="{00000000-0005-0000-0000-00001F010000}"/>
    <cellStyle name="Normal 28" xfId="261" xr:uid="{00000000-0005-0000-0000-000020010000}"/>
    <cellStyle name="Normal 29" xfId="262" xr:uid="{00000000-0005-0000-0000-000021010000}"/>
    <cellStyle name="Normal 3" xfId="8" xr:uid="{00000000-0005-0000-0000-000022010000}"/>
    <cellStyle name="Normal 3 2" xfId="264" xr:uid="{00000000-0005-0000-0000-000023010000}"/>
    <cellStyle name="Normal 3 3" xfId="265" xr:uid="{00000000-0005-0000-0000-000024010000}"/>
    <cellStyle name="Normal 3 4" xfId="266" xr:uid="{00000000-0005-0000-0000-000025010000}"/>
    <cellStyle name="Normal 3 5" xfId="263" xr:uid="{00000000-0005-0000-0000-000026010000}"/>
    <cellStyle name="Normal 3_1 1 Liquidity Forecast RAFA" xfId="267" xr:uid="{00000000-0005-0000-0000-000027010000}"/>
    <cellStyle name="Normal 30" xfId="268" xr:uid="{00000000-0005-0000-0000-000028010000}"/>
    <cellStyle name="Normal 30 2" xfId="269" xr:uid="{00000000-0005-0000-0000-000029010000}"/>
    <cellStyle name="Normal 31" xfId="270" xr:uid="{00000000-0005-0000-0000-00002A010000}"/>
    <cellStyle name="Normal 32" xfId="271" xr:uid="{00000000-0005-0000-0000-00002B010000}"/>
    <cellStyle name="Normal 33" xfId="272" xr:uid="{00000000-0005-0000-0000-00002C010000}"/>
    <cellStyle name="Normal 34" xfId="273" xr:uid="{00000000-0005-0000-0000-00002D010000}"/>
    <cellStyle name="Normal 35" xfId="274" xr:uid="{00000000-0005-0000-0000-00002E010000}"/>
    <cellStyle name="Normal 36" xfId="275" xr:uid="{00000000-0005-0000-0000-00002F010000}"/>
    <cellStyle name="Normal 37" xfId="276" xr:uid="{00000000-0005-0000-0000-000030010000}"/>
    <cellStyle name="Normal 38" xfId="277" xr:uid="{00000000-0005-0000-0000-000031010000}"/>
    <cellStyle name="Normal 39" xfId="3" xr:uid="{00000000-0005-0000-0000-000032010000}"/>
    <cellStyle name="Normal 39 2" xfId="735" xr:uid="{00000000-0005-0000-0000-000033010000}"/>
    <cellStyle name="Normal 4" xfId="278" xr:uid="{00000000-0005-0000-0000-000034010000}"/>
    <cellStyle name="Normal 4 15" xfId="743" xr:uid="{00000000-0005-0000-0000-000035010000}"/>
    <cellStyle name="Normal 4 2" xfId="279" xr:uid="{00000000-0005-0000-0000-000036010000}"/>
    <cellStyle name="Normal 4 2 2" xfId="280" xr:uid="{00000000-0005-0000-0000-000037010000}"/>
    <cellStyle name="Normal 4 2 2 2" xfId="281" xr:uid="{00000000-0005-0000-0000-000038010000}"/>
    <cellStyle name="Normal 4 2 3" xfId="282" xr:uid="{00000000-0005-0000-0000-000039010000}"/>
    <cellStyle name="Normal 4 3" xfId="283" xr:uid="{00000000-0005-0000-0000-00003A010000}"/>
    <cellStyle name="Normal 4 3 2" xfId="284" xr:uid="{00000000-0005-0000-0000-00003B010000}"/>
    <cellStyle name="Normal 4 3 2 2" xfId="285" xr:uid="{00000000-0005-0000-0000-00003C010000}"/>
    <cellStyle name="Normal 4 3_1 1 Liquidity Forecast RAFA" xfId="286" xr:uid="{00000000-0005-0000-0000-00003D010000}"/>
    <cellStyle name="Normal 4 4" xfId="287" xr:uid="{00000000-0005-0000-0000-00003E010000}"/>
    <cellStyle name="Normal 4_1 1 Liquidity Forecast RAFA" xfId="288" xr:uid="{00000000-0005-0000-0000-00003F010000}"/>
    <cellStyle name="Normal 40" xfId="737" xr:uid="{00000000-0005-0000-0000-000040010000}"/>
    <cellStyle name="Normal 41" xfId="738" xr:uid="{00000000-0005-0000-0000-000041010000}"/>
    <cellStyle name="Normal 42" xfId="739" xr:uid="{00000000-0005-0000-0000-000042010000}"/>
    <cellStyle name="Normal 43" xfId="740" xr:uid="{00000000-0005-0000-0000-000043010000}"/>
    <cellStyle name="Normal 44" xfId="917" xr:uid="{00000000-0005-0000-0000-000044010000}"/>
    <cellStyle name="Normal 45" xfId="919" xr:uid="{00000000-0005-0000-0000-000045010000}"/>
    <cellStyle name="Normal 46" xfId="9" xr:uid="{00000000-0005-0000-0000-000046010000}"/>
    <cellStyle name="Normal 47" xfId="11" xr:uid="{00000000-0005-0000-0000-000047010000}"/>
    <cellStyle name="Normal 48" xfId="938" xr:uid="{00000000-0005-0000-0000-000048010000}"/>
    <cellStyle name="Normal 5" xfId="289" xr:uid="{00000000-0005-0000-0000-000049010000}"/>
    <cellStyle name="Normal 6" xfId="290" xr:uid="{00000000-0005-0000-0000-00004A010000}"/>
    <cellStyle name="Normal 7" xfId="291" xr:uid="{00000000-0005-0000-0000-00004B010000}"/>
    <cellStyle name="Normal 8" xfId="292" xr:uid="{00000000-0005-0000-0000-00004C010000}"/>
    <cellStyle name="Normal 8 2" xfId="293" xr:uid="{00000000-0005-0000-0000-00004D010000}"/>
    <cellStyle name="Normal 8 3" xfId="294" xr:uid="{00000000-0005-0000-0000-00004E010000}"/>
    <cellStyle name="Normal 8 4" xfId="295" xr:uid="{00000000-0005-0000-0000-00004F010000}"/>
    <cellStyle name="Normal 8_1 1 Liquidity Forecast RAFA" xfId="296" xr:uid="{00000000-0005-0000-0000-000050010000}"/>
    <cellStyle name="Normal 9" xfId="297" xr:uid="{00000000-0005-0000-0000-000051010000}"/>
    <cellStyle name="Nota" xfId="298" xr:uid="{00000000-0005-0000-0000-000052010000}"/>
    <cellStyle name="Nota 2" xfId="299" xr:uid="{00000000-0005-0000-0000-000053010000}"/>
    <cellStyle name="Nota 2 2" xfId="940" xr:uid="{00000000-0005-0000-0000-000054010000}"/>
    <cellStyle name="Nota 3" xfId="927" xr:uid="{00000000-0005-0000-0000-000055010000}"/>
    <cellStyle name="Note" xfId="300" xr:uid="{00000000-0005-0000-0000-000056010000}"/>
    <cellStyle name="Note 2" xfId="926" xr:uid="{00000000-0005-0000-0000-000057010000}"/>
    <cellStyle name="NUM" xfId="301" xr:uid="{00000000-0005-0000-0000-000058010000}"/>
    <cellStyle name="NUM 2" xfId="302" xr:uid="{00000000-0005-0000-0000-000059010000}"/>
    <cellStyle name="NUM 2 2" xfId="303" xr:uid="{00000000-0005-0000-0000-00005A010000}"/>
    <cellStyle name="NUM 2 3" xfId="304" xr:uid="{00000000-0005-0000-0000-00005B010000}"/>
    <cellStyle name="NUM 2 4" xfId="305" xr:uid="{00000000-0005-0000-0000-00005C010000}"/>
    <cellStyle name="NUM 2_1.0 BP_Angelica (4MM - OCT08)" xfId="306" xr:uid="{00000000-0005-0000-0000-00005D010000}"/>
    <cellStyle name="NUM_1.0 BP_Angelica (4MM - OCT08)" xfId="307" xr:uid="{00000000-0005-0000-0000-00005E010000}"/>
    <cellStyle name="Output" xfId="308" xr:uid="{00000000-0005-0000-0000-00005F010000}"/>
    <cellStyle name="Output 2" xfId="939" xr:uid="{00000000-0005-0000-0000-000060010000}"/>
    <cellStyle name="Page Heading Large" xfId="309" xr:uid="{00000000-0005-0000-0000-000061010000}"/>
    <cellStyle name="Page Heading Small" xfId="310" xr:uid="{00000000-0005-0000-0000-000062010000}"/>
    <cellStyle name="Percent Hard" xfId="311" xr:uid="{00000000-0005-0000-0000-000063010000}"/>
    <cellStyle name="Percentual" xfId="312" xr:uid="{00000000-0005-0000-0000-000064010000}"/>
    <cellStyle name="Percentual 2" xfId="313" xr:uid="{00000000-0005-0000-0000-000065010000}"/>
    <cellStyle name="Percentual 2 2" xfId="314" xr:uid="{00000000-0005-0000-0000-000066010000}"/>
    <cellStyle name="Percentual 2 3" xfId="315" xr:uid="{00000000-0005-0000-0000-000067010000}"/>
    <cellStyle name="Percentual 2 4" xfId="316" xr:uid="{00000000-0005-0000-0000-000068010000}"/>
    <cellStyle name="Percentual 2_1.0 BP_Angelica (4MM - OCT08)" xfId="317" xr:uid="{00000000-0005-0000-0000-000069010000}"/>
    <cellStyle name="Percentual_1.0 BP_Angelica (4MM - OCT08)" xfId="318" xr:uid="{00000000-0005-0000-0000-00006A010000}"/>
    <cellStyle name="PLAN_REAL" xfId="319" xr:uid="{00000000-0005-0000-0000-00006B010000}"/>
    <cellStyle name="Ponto" xfId="320" xr:uid="{00000000-0005-0000-0000-00006C010000}"/>
    <cellStyle name="Ponto 2" xfId="321" xr:uid="{00000000-0005-0000-0000-00006D010000}"/>
    <cellStyle name="Ponto 2 2" xfId="322" xr:uid="{00000000-0005-0000-0000-00006E010000}"/>
    <cellStyle name="Ponto 2 3" xfId="323" xr:uid="{00000000-0005-0000-0000-00006F010000}"/>
    <cellStyle name="Ponto 2 4" xfId="324" xr:uid="{00000000-0005-0000-0000-000070010000}"/>
    <cellStyle name="Ponto 2_1.0 BP_Angelica (4MM - OCT08)" xfId="325" xr:uid="{00000000-0005-0000-0000-000071010000}"/>
    <cellStyle name="Ponto_1.0 BP_Angelica (4MM - OCT08)" xfId="326" xr:uid="{00000000-0005-0000-0000-000072010000}"/>
    <cellStyle name="Porcentagem 10" xfId="327" xr:uid="{00000000-0005-0000-0000-000073010000}"/>
    <cellStyle name="Porcentagem 10 2" xfId="328" xr:uid="{00000000-0005-0000-0000-000074010000}"/>
    <cellStyle name="Porcentagem 11" xfId="329" xr:uid="{00000000-0005-0000-0000-000075010000}"/>
    <cellStyle name="Porcentagem 11 2" xfId="330" xr:uid="{00000000-0005-0000-0000-000076010000}"/>
    <cellStyle name="Porcentagem 11 2 2" xfId="331" xr:uid="{00000000-0005-0000-0000-000077010000}"/>
    <cellStyle name="Porcentagem 11 3" xfId="332" xr:uid="{00000000-0005-0000-0000-000078010000}"/>
    <cellStyle name="Porcentagem 11 4" xfId="333" xr:uid="{00000000-0005-0000-0000-000079010000}"/>
    <cellStyle name="Porcentagem 11_Investimentos (Agricola)" xfId="334" xr:uid="{00000000-0005-0000-0000-00007A010000}"/>
    <cellStyle name="Porcentagem 12" xfId="335" xr:uid="{00000000-0005-0000-0000-00007B010000}"/>
    <cellStyle name="Porcentagem 13" xfId="336" xr:uid="{00000000-0005-0000-0000-00007C010000}"/>
    <cellStyle name="Porcentagem 14" xfId="337" xr:uid="{00000000-0005-0000-0000-00007D010000}"/>
    <cellStyle name="Porcentagem 15" xfId="338" xr:uid="{00000000-0005-0000-0000-00007E010000}"/>
    <cellStyle name="Porcentagem 16" xfId="339" xr:uid="{00000000-0005-0000-0000-00007F010000}"/>
    <cellStyle name="Porcentagem 17" xfId="340" xr:uid="{00000000-0005-0000-0000-000080010000}"/>
    <cellStyle name="Porcentagem 18" xfId="341" xr:uid="{00000000-0005-0000-0000-000081010000}"/>
    <cellStyle name="Porcentagem 19" xfId="342" xr:uid="{00000000-0005-0000-0000-000082010000}"/>
    <cellStyle name="Porcentagem 2" xfId="343" xr:uid="{00000000-0005-0000-0000-000083010000}"/>
    <cellStyle name="Porcentagem 2 10" xfId="344" xr:uid="{00000000-0005-0000-0000-000084010000}"/>
    <cellStyle name="Porcentagem 2 11" xfId="345" xr:uid="{00000000-0005-0000-0000-000085010000}"/>
    <cellStyle name="Porcentagem 2 12" xfId="346" xr:uid="{00000000-0005-0000-0000-000086010000}"/>
    <cellStyle name="Porcentagem 2 13" xfId="347" xr:uid="{00000000-0005-0000-0000-000087010000}"/>
    <cellStyle name="Porcentagem 2 2" xfId="348" xr:uid="{00000000-0005-0000-0000-000088010000}"/>
    <cellStyle name="Porcentagem 2 2 2" xfId="349" xr:uid="{00000000-0005-0000-0000-000089010000}"/>
    <cellStyle name="Porcentagem 2 2 3" xfId="350" xr:uid="{00000000-0005-0000-0000-00008A010000}"/>
    <cellStyle name="Porcentagem 2 2 4" xfId="351" xr:uid="{00000000-0005-0000-0000-00008B010000}"/>
    <cellStyle name="Porcentagem 2 2 5" xfId="352" xr:uid="{00000000-0005-0000-0000-00008C010000}"/>
    <cellStyle name="Porcentagem 2 3" xfId="353" xr:uid="{00000000-0005-0000-0000-00008D010000}"/>
    <cellStyle name="Porcentagem 2 4" xfId="354" xr:uid="{00000000-0005-0000-0000-00008E010000}"/>
    <cellStyle name="Porcentagem 2 5" xfId="355" xr:uid="{00000000-0005-0000-0000-00008F010000}"/>
    <cellStyle name="Porcentagem 2 6" xfId="356" xr:uid="{00000000-0005-0000-0000-000090010000}"/>
    <cellStyle name="Porcentagem 2 7" xfId="357" xr:uid="{00000000-0005-0000-0000-000091010000}"/>
    <cellStyle name="Porcentagem 2 8" xfId="358" xr:uid="{00000000-0005-0000-0000-000092010000}"/>
    <cellStyle name="Porcentagem 2 9" xfId="359" xr:uid="{00000000-0005-0000-0000-000093010000}"/>
    <cellStyle name="Porcentagem 2_Investimentos (Agricola)" xfId="360" xr:uid="{00000000-0005-0000-0000-000094010000}"/>
    <cellStyle name="Porcentagem 20" xfId="361" xr:uid="{00000000-0005-0000-0000-000095010000}"/>
    <cellStyle name="Porcentagem 20 2" xfId="362" xr:uid="{00000000-0005-0000-0000-000096010000}"/>
    <cellStyle name="Porcentagem 20 3" xfId="363" xr:uid="{00000000-0005-0000-0000-000097010000}"/>
    <cellStyle name="Porcentagem 20 4" xfId="364" xr:uid="{00000000-0005-0000-0000-000098010000}"/>
    <cellStyle name="Porcentagem 20 5" xfId="365" xr:uid="{00000000-0005-0000-0000-000099010000}"/>
    <cellStyle name="Porcentagem 20 6" xfId="366" xr:uid="{00000000-0005-0000-0000-00009A010000}"/>
    <cellStyle name="Porcentagem 20 7" xfId="367" xr:uid="{00000000-0005-0000-0000-00009B010000}"/>
    <cellStyle name="Porcentagem 21" xfId="368" xr:uid="{00000000-0005-0000-0000-00009C010000}"/>
    <cellStyle name="Porcentagem 21 2" xfId="369" xr:uid="{00000000-0005-0000-0000-00009D010000}"/>
    <cellStyle name="Porcentagem 21 2 2" xfId="370" xr:uid="{00000000-0005-0000-0000-00009E010000}"/>
    <cellStyle name="Porcentagem 21 3" xfId="371" xr:uid="{00000000-0005-0000-0000-00009F010000}"/>
    <cellStyle name="Porcentagem 21 3 2" xfId="372" xr:uid="{00000000-0005-0000-0000-0000A0010000}"/>
    <cellStyle name="Porcentagem 22" xfId="373" xr:uid="{00000000-0005-0000-0000-0000A1010000}"/>
    <cellStyle name="Porcentagem 22 2" xfId="374" xr:uid="{00000000-0005-0000-0000-0000A2010000}"/>
    <cellStyle name="Porcentagem 22 3" xfId="375" xr:uid="{00000000-0005-0000-0000-0000A3010000}"/>
    <cellStyle name="Porcentagem 23" xfId="376" xr:uid="{00000000-0005-0000-0000-0000A4010000}"/>
    <cellStyle name="Porcentagem 23 2" xfId="377" xr:uid="{00000000-0005-0000-0000-0000A5010000}"/>
    <cellStyle name="Porcentagem 24" xfId="378" xr:uid="{00000000-0005-0000-0000-0000A6010000}"/>
    <cellStyle name="Porcentagem 24 2" xfId="379" xr:uid="{00000000-0005-0000-0000-0000A7010000}"/>
    <cellStyle name="Porcentagem 24 3" xfId="380" xr:uid="{00000000-0005-0000-0000-0000A8010000}"/>
    <cellStyle name="Porcentagem 25" xfId="381" xr:uid="{00000000-0005-0000-0000-0000A9010000}"/>
    <cellStyle name="Porcentagem 25 2" xfId="382" xr:uid="{00000000-0005-0000-0000-0000AA010000}"/>
    <cellStyle name="Porcentagem 26" xfId="383" xr:uid="{00000000-0005-0000-0000-0000AB010000}"/>
    <cellStyle name="Porcentagem 26 2" xfId="384" xr:uid="{00000000-0005-0000-0000-0000AC010000}"/>
    <cellStyle name="Porcentagem 26 3" xfId="385" xr:uid="{00000000-0005-0000-0000-0000AD010000}"/>
    <cellStyle name="Porcentagem 26 4" xfId="386" xr:uid="{00000000-0005-0000-0000-0000AE010000}"/>
    <cellStyle name="Porcentagem 27" xfId="387" xr:uid="{00000000-0005-0000-0000-0000AF010000}"/>
    <cellStyle name="Porcentagem 27 2" xfId="388" xr:uid="{00000000-0005-0000-0000-0000B0010000}"/>
    <cellStyle name="Porcentagem 28" xfId="389" xr:uid="{00000000-0005-0000-0000-0000B1010000}"/>
    <cellStyle name="Porcentagem 28 2" xfId="390" xr:uid="{00000000-0005-0000-0000-0000B2010000}"/>
    <cellStyle name="Porcentagem 28 2 2" xfId="391" xr:uid="{00000000-0005-0000-0000-0000B3010000}"/>
    <cellStyle name="Porcentagem 29" xfId="392" xr:uid="{00000000-0005-0000-0000-0000B4010000}"/>
    <cellStyle name="Porcentagem 29 2" xfId="393" xr:uid="{00000000-0005-0000-0000-0000B5010000}"/>
    <cellStyle name="Porcentagem 3" xfId="394" xr:uid="{00000000-0005-0000-0000-0000B6010000}"/>
    <cellStyle name="Porcentagem 3 2" xfId="395" xr:uid="{00000000-0005-0000-0000-0000B7010000}"/>
    <cellStyle name="Porcentagem 3 2 2" xfId="396" xr:uid="{00000000-0005-0000-0000-0000B8010000}"/>
    <cellStyle name="Porcentagem 3 2 3" xfId="397" xr:uid="{00000000-0005-0000-0000-0000B9010000}"/>
    <cellStyle name="Porcentagem 3 2 4" xfId="398" xr:uid="{00000000-0005-0000-0000-0000BA010000}"/>
    <cellStyle name="Porcentagem 3 2 5" xfId="399" xr:uid="{00000000-0005-0000-0000-0000BB010000}"/>
    <cellStyle name="Porcentagem 3 3" xfId="400" xr:uid="{00000000-0005-0000-0000-0000BC010000}"/>
    <cellStyle name="Porcentagem 3 4" xfId="401" xr:uid="{00000000-0005-0000-0000-0000BD010000}"/>
    <cellStyle name="Porcentagem 3 5" xfId="402" xr:uid="{00000000-0005-0000-0000-0000BE010000}"/>
    <cellStyle name="Porcentagem 3 6" xfId="403" xr:uid="{00000000-0005-0000-0000-0000BF010000}"/>
    <cellStyle name="Porcentagem 3_Investimentos (Agricola)" xfId="404" xr:uid="{00000000-0005-0000-0000-0000C0010000}"/>
    <cellStyle name="Porcentagem 30" xfId="405" xr:uid="{00000000-0005-0000-0000-0000C1010000}"/>
    <cellStyle name="Porcentagem 31" xfId="406" xr:uid="{00000000-0005-0000-0000-0000C2010000}"/>
    <cellStyle name="Porcentagem 31 2" xfId="407" xr:uid="{00000000-0005-0000-0000-0000C3010000}"/>
    <cellStyle name="Porcentagem 32" xfId="408" xr:uid="{00000000-0005-0000-0000-0000C4010000}"/>
    <cellStyle name="Porcentagem 33" xfId="409" xr:uid="{00000000-0005-0000-0000-0000C5010000}"/>
    <cellStyle name="Porcentagem 33 2" xfId="410" xr:uid="{00000000-0005-0000-0000-0000C6010000}"/>
    <cellStyle name="Porcentagem 34" xfId="411" xr:uid="{00000000-0005-0000-0000-0000C7010000}"/>
    <cellStyle name="Porcentagem 4" xfId="412" xr:uid="{00000000-0005-0000-0000-0000C8010000}"/>
    <cellStyle name="Porcentagem 4 10" xfId="413" xr:uid="{00000000-0005-0000-0000-0000C9010000}"/>
    <cellStyle name="Porcentagem 4 11" xfId="414" xr:uid="{00000000-0005-0000-0000-0000CA010000}"/>
    <cellStyle name="Porcentagem 4 12" xfId="415" xr:uid="{00000000-0005-0000-0000-0000CB010000}"/>
    <cellStyle name="Porcentagem 4 2" xfId="416" xr:uid="{00000000-0005-0000-0000-0000CC010000}"/>
    <cellStyle name="Porcentagem 4 3" xfId="417" xr:uid="{00000000-0005-0000-0000-0000CD010000}"/>
    <cellStyle name="Porcentagem 4 4" xfId="418" xr:uid="{00000000-0005-0000-0000-0000CE010000}"/>
    <cellStyle name="Porcentagem 4 5" xfId="419" xr:uid="{00000000-0005-0000-0000-0000CF010000}"/>
    <cellStyle name="Porcentagem 4 6" xfId="420" xr:uid="{00000000-0005-0000-0000-0000D0010000}"/>
    <cellStyle name="Porcentagem 4 7" xfId="421" xr:uid="{00000000-0005-0000-0000-0000D1010000}"/>
    <cellStyle name="Porcentagem 4 8" xfId="422" xr:uid="{00000000-0005-0000-0000-0000D2010000}"/>
    <cellStyle name="Porcentagem 4 9" xfId="423" xr:uid="{00000000-0005-0000-0000-0000D3010000}"/>
    <cellStyle name="Porcentagem 5" xfId="424" xr:uid="{00000000-0005-0000-0000-0000D4010000}"/>
    <cellStyle name="Porcentagem 5 2" xfId="425" xr:uid="{00000000-0005-0000-0000-0000D5010000}"/>
    <cellStyle name="Porcentagem 5 3" xfId="426" xr:uid="{00000000-0005-0000-0000-0000D6010000}"/>
    <cellStyle name="Porcentagem 5 4" xfId="427" xr:uid="{00000000-0005-0000-0000-0000D7010000}"/>
    <cellStyle name="Porcentagem 5 5" xfId="428" xr:uid="{00000000-0005-0000-0000-0000D8010000}"/>
    <cellStyle name="Porcentagem 6" xfId="429" xr:uid="{00000000-0005-0000-0000-0000D9010000}"/>
    <cellStyle name="Porcentagem 6 2" xfId="430" xr:uid="{00000000-0005-0000-0000-0000DA010000}"/>
    <cellStyle name="Porcentagem 6 2 2" xfId="431" xr:uid="{00000000-0005-0000-0000-0000DB010000}"/>
    <cellStyle name="Porcentagem 6 3" xfId="432" xr:uid="{00000000-0005-0000-0000-0000DC010000}"/>
    <cellStyle name="Porcentagem 6 4" xfId="433" xr:uid="{00000000-0005-0000-0000-0000DD010000}"/>
    <cellStyle name="Porcentagem 6 5" xfId="434" xr:uid="{00000000-0005-0000-0000-0000DE010000}"/>
    <cellStyle name="Porcentagem 6 6" xfId="435" xr:uid="{00000000-0005-0000-0000-0000DF010000}"/>
    <cellStyle name="Porcentagem 6 7" xfId="436" xr:uid="{00000000-0005-0000-0000-0000E0010000}"/>
    <cellStyle name="Porcentagem 7" xfId="437" xr:uid="{00000000-0005-0000-0000-0000E1010000}"/>
    <cellStyle name="Porcentagem 7 2" xfId="438" xr:uid="{00000000-0005-0000-0000-0000E2010000}"/>
    <cellStyle name="Porcentagem 7 3" xfId="439" xr:uid="{00000000-0005-0000-0000-0000E3010000}"/>
    <cellStyle name="Porcentagem 7 4" xfId="440" xr:uid="{00000000-0005-0000-0000-0000E4010000}"/>
    <cellStyle name="Porcentagem 7 5" xfId="441" xr:uid="{00000000-0005-0000-0000-0000E5010000}"/>
    <cellStyle name="Porcentagem 7 6" xfId="442" xr:uid="{00000000-0005-0000-0000-0000E6010000}"/>
    <cellStyle name="Porcentagem 7 7" xfId="443" xr:uid="{00000000-0005-0000-0000-0000E7010000}"/>
    <cellStyle name="Porcentagem 8" xfId="444" xr:uid="{00000000-0005-0000-0000-0000E8010000}"/>
    <cellStyle name="Porcentagem 9" xfId="445" xr:uid="{00000000-0005-0000-0000-0000E9010000}"/>
    <cellStyle name="Porcentaje" xfId="2" builtinId="5"/>
    <cellStyle name="Porcentual 2" xfId="446" xr:uid="{00000000-0005-0000-0000-0000EB010000}"/>
    <cellStyle name="PRESUPUESTO" xfId="447" xr:uid="{00000000-0005-0000-0000-0000EC010000}"/>
    <cellStyle name="PRESUPUESTO 2" xfId="448" xr:uid="{00000000-0005-0000-0000-0000ED010000}"/>
    <cellStyle name="Projeção Preço" xfId="449" xr:uid="{00000000-0005-0000-0000-0000EE010000}"/>
    <cellStyle name="PSChar" xfId="450" xr:uid="{00000000-0005-0000-0000-0000EF010000}"/>
    <cellStyle name="PSDate" xfId="451" xr:uid="{00000000-0005-0000-0000-0000F0010000}"/>
    <cellStyle name="PSDec" xfId="452" xr:uid="{00000000-0005-0000-0000-0000F1010000}"/>
    <cellStyle name="PSHeading" xfId="453" xr:uid="{00000000-0005-0000-0000-0000F2010000}"/>
    <cellStyle name="PSInt" xfId="454" xr:uid="{00000000-0005-0000-0000-0000F3010000}"/>
    <cellStyle name="PSSpacer" xfId="455" xr:uid="{00000000-0005-0000-0000-0000F4010000}"/>
    <cellStyle name="RESULTADOS" xfId="456" xr:uid="{00000000-0005-0000-0000-0000F5010000}"/>
    <cellStyle name="RESULTADOS 2" xfId="457" xr:uid="{00000000-0005-0000-0000-0000F6010000}"/>
    <cellStyle name="Saída" xfId="458" xr:uid="{00000000-0005-0000-0000-0000F7010000}"/>
    <cellStyle name="Saída 2" xfId="925" xr:uid="{00000000-0005-0000-0000-0000F8010000}"/>
    <cellStyle name="SAPBEXHLevel1" xfId="459" xr:uid="{00000000-0005-0000-0000-0000F9010000}"/>
    <cellStyle name="SAPBEXHLevel1 2" xfId="924" xr:uid="{00000000-0005-0000-0000-0000FA010000}"/>
    <cellStyle name="SAPBEXstdData" xfId="460" xr:uid="{00000000-0005-0000-0000-0000FB010000}"/>
    <cellStyle name="SAPBEXstdData 2" xfId="923" xr:uid="{00000000-0005-0000-0000-0000FC010000}"/>
    <cellStyle name="Separador de milhares [0] 2" xfId="461" xr:uid="{00000000-0005-0000-0000-0000FD010000}"/>
    <cellStyle name="Separador de milhares [0] 2 2" xfId="462" xr:uid="{00000000-0005-0000-0000-0000FE010000}"/>
    <cellStyle name="Separador de milhares [0] 2 2 2" xfId="752" xr:uid="{00000000-0005-0000-0000-0000FF010000}"/>
    <cellStyle name="Separador de milhares [0] 2 3" xfId="463" xr:uid="{00000000-0005-0000-0000-000000020000}"/>
    <cellStyle name="Separador de milhares [0] 2 3 2" xfId="753" xr:uid="{00000000-0005-0000-0000-000001020000}"/>
    <cellStyle name="Separador de milhares [0] 2 4" xfId="464" xr:uid="{00000000-0005-0000-0000-000002020000}"/>
    <cellStyle name="Separador de milhares [0] 2 4 2" xfId="754" xr:uid="{00000000-0005-0000-0000-000003020000}"/>
    <cellStyle name="Separador de milhares [0] 2 5" xfId="465" xr:uid="{00000000-0005-0000-0000-000004020000}"/>
    <cellStyle name="Separador de milhares [0] 2 5 2" xfId="755" xr:uid="{00000000-0005-0000-0000-000005020000}"/>
    <cellStyle name="Separador de milhares [0] 2 6" xfId="751" xr:uid="{00000000-0005-0000-0000-000006020000}"/>
    <cellStyle name="Separador de milhares 10" xfId="466" xr:uid="{00000000-0005-0000-0000-000007020000}"/>
    <cellStyle name="Separador de milhares 10 10" xfId="467" xr:uid="{00000000-0005-0000-0000-000008020000}"/>
    <cellStyle name="Separador de milhares 10 10 2" xfId="757" xr:uid="{00000000-0005-0000-0000-000009020000}"/>
    <cellStyle name="Separador de milhares 10 11" xfId="468" xr:uid="{00000000-0005-0000-0000-00000A020000}"/>
    <cellStyle name="Separador de milhares 10 11 2" xfId="758" xr:uid="{00000000-0005-0000-0000-00000B020000}"/>
    <cellStyle name="Separador de milhares 10 12" xfId="469" xr:uid="{00000000-0005-0000-0000-00000C020000}"/>
    <cellStyle name="Separador de milhares 10 12 2" xfId="759" xr:uid="{00000000-0005-0000-0000-00000D020000}"/>
    <cellStyle name="Separador de milhares 10 13" xfId="756" xr:uid="{00000000-0005-0000-0000-00000E020000}"/>
    <cellStyle name="Separador de milhares 10 2" xfId="470" xr:uid="{00000000-0005-0000-0000-00000F020000}"/>
    <cellStyle name="Separador de milhares 10 2 2" xfId="760" xr:uid="{00000000-0005-0000-0000-000010020000}"/>
    <cellStyle name="Separador de milhares 10 3" xfId="471" xr:uid="{00000000-0005-0000-0000-000011020000}"/>
    <cellStyle name="Separador de milhares 10 3 2" xfId="761" xr:uid="{00000000-0005-0000-0000-000012020000}"/>
    <cellStyle name="Separador de milhares 10 4" xfId="472" xr:uid="{00000000-0005-0000-0000-000013020000}"/>
    <cellStyle name="Separador de milhares 10 4 2" xfId="762" xr:uid="{00000000-0005-0000-0000-000014020000}"/>
    <cellStyle name="Separador de milhares 10 5" xfId="473" xr:uid="{00000000-0005-0000-0000-000015020000}"/>
    <cellStyle name="Separador de milhares 10 5 2" xfId="763" xr:uid="{00000000-0005-0000-0000-000016020000}"/>
    <cellStyle name="Separador de milhares 10 6" xfId="474" xr:uid="{00000000-0005-0000-0000-000017020000}"/>
    <cellStyle name="Separador de milhares 10 6 2" xfId="764" xr:uid="{00000000-0005-0000-0000-000018020000}"/>
    <cellStyle name="Separador de milhares 10 7" xfId="475" xr:uid="{00000000-0005-0000-0000-000019020000}"/>
    <cellStyle name="Separador de milhares 10 7 2" xfId="765" xr:uid="{00000000-0005-0000-0000-00001A020000}"/>
    <cellStyle name="Separador de milhares 10 8" xfId="476" xr:uid="{00000000-0005-0000-0000-00001B020000}"/>
    <cellStyle name="Separador de milhares 10 8 2" xfId="766" xr:uid="{00000000-0005-0000-0000-00001C020000}"/>
    <cellStyle name="Separador de milhares 10 9" xfId="477" xr:uid="{00000000-0005-0000-0000-00001D020000}"/>
    <cellStyle name="Separador de milhares 10 9 2" xfId="767" xr:uid="{00000000-0005-0000-0000-00001E020000}"/>
    <cellStyle name="Separador de milhares 11" xfId="478" xr:uid="{00000000-0005-0000-0000-00001F020000}"/>
    <cellStyle name="Separador de milhares 12" xfId="479" xr:uid="{00000000-0005-0000-0000-000020020000}"/>
    <cellStyle name="Separador de milhares 12 2" xfId="480" xr:uid="{00000000-0005-0000-0000-000021020000}"/>
    <cellStyle name="Separador de milhares 12 2 2" xfId="769" xr:uid="{00000000-0005-0000-0000-000022020000}"/>
    <cellStyle name="Separador de milhares 12 3" xfId="768" xr:uid="{00000000-0005-0000-0000-000023020000}"/>
    <cellStyle name="Separador de milhares 13" xfId="481" xr:uid="{00000000-0005-0000-0000-000024020000}"/>
    <cellStyle name="Separador de milhares 13 2" xfId="770" xr:uid="{00000000-0005-0000-0000-000025020000}"/>
    <cellStyle name="Separador de milhares 14" xfId="482" xr:uid="{00000000-0005-0000-0000-000026020000}"/>
    <cellStyle name="Separador de milhares 14 2" xfId="771" xr:uid="{00000000-0005-0000-0000-000027020000}"/>
    <cellStyle name="Separador de milhares 15" xfId="483" xr:uid="{00000000-0005-0000-0000-000028020000}"/>
    <cellStyle name="Separador de milhares 15 2" xfId="772" xr:uid="{00000000-0005-0000-0000-000029020000}"/>
    <cellStyle name="Separador de milhares 16" xfId="484" xr:uid="{00000000-0005-0000-0000-00002A020000}"/>
    <cellStyle name="Separador de milhares 16 2" xfId="485" xr:uid="{00000000-0005-0000-0000-00002B020000}"/>
    <cellStyle name="Separador de milhares 16 2 2" xfId="486" xr:uid="{00000000-0005-0000-0000-00002C020000}"/>
    <cellStyle name="Separador de milhares 16 2 2 2" xfId="775" xr:uid="{00000000-0005-0000-0000-00002D020000}"/>
    <cellStyle name="Separador de milhares 16 2 3" xfId="774" xr:uid="{00000000-0005-0000-0000-00002E020000}"/>
    <cellStyle name="Separador de milhares 16 3" xfId="487" xr:uid="{00000000-0005-0000-0000-00002F020000}"/>
    <cellStyle name="Separador de milhares 16 3 2" xfId="776" xr:uid="{00000000-0005-0000-0000-000030020000}"/>
    <cellStyle name="Separador de milhares 16 4" xfId="488" xr:uid="{00000000-0005-0000-0000-000031020000}"/>
    <cellStyle name="Separador de milhares 16 4 2" xfId="777" xr:uid="{00000000-0005-0000-0000-000032020000}"/>
    <cellStyle name="Separador de milhares 16 5" xfId="773" xr:uid="{00000000-0005-0000-0000-000033020000}"/>
    <cellStyle name="Separador de milhares 16_Investimentos (Agricola)" xfId="489" xr:uid="{00000000-0005-0000-0000-000034020000}"/>
    <cellStyle name="Separador de milhares 17" xfId="490" xr:uid="{00000000-0005-0000-0000-000035020000}"/>
    <cellStyle name="Separador de milhares 17 2" xfId="778" xr:uid="{00000000-0005-0000-0000-000036020000}"/>
    <cellStyle name="Separador de milhares 18" xfId="491" xr:uid="{00000000-0005-0000-0000-000037020000}"/>
    <cellStyle name="Separador de milhares 18 2" xfId="779" xr:uid="{00000000-0005-0000-0000-000038020000}"/>
    <cellStyle name="Separador de milhares 19" xfId="492" xr:uid="{00000000-0005-0000-0000-000039020000}"/>
    <cellStyle name="Separador de milhares 19 2" xfId="780" xr:uid="{00000000-0005-0000-0000-00003A020000}"/>
    <cellStyle name="Separador de milhares 2" xfId="493" xr:uid="{00000000-0005-0000-0000-00003B020000}"/>
    <cellStyle name="Separador de milhares 2 10" xfId="494" xr:uid="{00000000-0005-0000-0000-00003C020000}"/>
    <cellStyle name="Separador de milhares 2 10 2" xfId="782" xr:uid="{00000000-0005-0000-0000-00003D020000}"/>
    <cellStyle name="Separador de milhares 2 11" xfId="495" xr:uid="{00000000-0005-0000-0000-00003E020000}"/>
    <cellStyle name="Separador de milhares 2 11 2" xfId="783" xr:uid="{00000000-0005-0000-0000-00003F020000}"/>
    <cellStyle name="Separador de milhares 2 12" xfId="496" xr:uid="{00000000-0005-0000-0000-000040020000}"/>
    <cellStyle name="Separador de milhares 2 12 2" xfId="784" xr:uid="{00000000-0005-0000-0000-000041020000}"/>
    <cellStyle name="Separador de milhares 2 13" xfId="497" xr:uid="{00000000-0005-0000-0000-000042020000}"/>
    <cellStyle name="Separador de milhares 2 13 2" xfId="785" xr:uid="{00000000-0005-0000-0000-000043020000}"/>
    <cellStyle name="Separador de milhares 2 14" xfId="781" xr:uid="{00000000-0005-0000-0000-000044020000}"/>
    <cellStyle name="Separador de milhares 2 2" xfId="498" xr:uid="{00000000-0005-0000-0000-000045020000}"/>
    <cellStyle name="Separador de milhares 2 2 10" xfId="499" xr:uid="{00000000-0005-0000-0000-000046020000}"/>
    <cellStyle name="Separador de milhares 2 2 10 2" xfId="787" xr:uid="{00000000-0005-0000-0000-000047020000}"/>
    <cellStyle name="Separador de milhares 2 2 11" xfId="500" xr:uid="{00000000-0005-0000-0000-000048020000}"/>
    <cellStyle name="Separador de milhares 2 2 11 2" xfId="788" xr:uid="{00000000-0005-0000-0000-000049020000}"/>
    <cellStyle name="Separador de milhares 2 2 12" xfId="501" xr:uid="{00000000-0005-0000-0000-00004A020000}"/>
    <cellStyle name="Separador de milhares 2 2 12 2" xfId="789" xr:uid="{00000000-0005-0000-0000-00004B020000}"/>
    <cellStyle name="Separador de milhares 2 2 13" xfId="786" xr:uid="{00000000-0005-0000-0000-00004C020000}"/>
    <cellStyle name="Separador de milhares 2 2 2" xfId="502" xr:uid="{00000000-0005-0000-0000-00004D020000}"/>
    <cellStyle name="Separador de milhares 2 2 2 2" xfId="503" xr:uid="{00000000-0005-0000-0000-00004E020000}"/>
    <cellStyle name="Separador de milhares 2 2 2 2 2" xfId="504" xr:uid="{00000000-0005-0000-0000-00004F020000}"/>
    <cellStyle name="Separador de milhares 2 2 2 2 2 2" xfId="505" xr:uid="{00000000-0005-0000-0000-000050020000}"/>
    <cellStyle name="Separador de milhares 2 2 2 2 2 2 2" xfId="791" xr:uid="{00000000-0005-0000-0000-000051020000}"/>
    <cellStyle name="Separador de milhares 2 2 2 2 2 3" xfId="506" xr:uid="{00000000-0005-0000-0000-000052020000}"/>
    <cellStyle name="Separador de milhares 2 2 2 2 2 3 2" xfId="792" xr:uid="{00000000-0005-0000-0000-000053020000}"/>
    <cellStyle name="Separador de milhares 2 2 2 2 3" xfId="507" xr:uid="{00000000-0005-0000-0000-000054020000}"/>
    <cellStyle name="Separador de milhares 2 2 2 2 3 2" xfId="793" xr:uid="{00000000-0005-0000-0000-000055020000}"/>
    <cellStyle name="Separador de milhares 2 2 2 2 4" xfId="508" xr:uid="{00000000-0005-0000-0000-000056020000}"/>
    <cellStyle name="Separador de milhares 2 2 2 2 4 2" xfId="794" xr:uid="{00000000-0005-0000-0000-000057020000}"/>
    <cellStyle name="Separador de milhares 2 2 2 2 5" xfId="509" xr:uid="{00000000-0005-0000-0000-000058020000}"/>
    <cellStyle name="Separador de milhares 2 2 2 2 6" xfId="510" xr:uid="{00000000-0005-0000-0000-000059020000}"/>
    <cellStyle name="Separador de milhares 2 2 2 2 6 2" xfId="795" xr:uid="{00000000-0005-0000-0000-00005A020000}"/>
    <cellStyle name="Separador de milhares 2 2 2 2 7" xfId="790" xr:uid="{00000000-0005-0000-0000-00005B020000}"/>
    <cellStyle name="Separador de milhares 2 2 2 3" xfId="511" xr:uid="{00000000-0005-0000-0000-00005C020000}"/>
    <cellStyle name="Separador de milhares 2 2 2 3 2" xfId="512" xr:uid="{00000000-0005-0000-0000-00005D020000}"/>
    <cellStyle name="Separador de milhares 2 2 2 3 3" xfId="513" xr:uid="{00000000-0005-0000-0000-00005E020000}"/>
    <cellStyle name="Separador de milhares 2 2 2 3 4" xfId="796" xr:uid="{00000000-0005-0000-0000-00005F020000}"/>
    <cellStyle name="Separador de milhares 2 2 2 4" xfId="514" xr:uid="{00000000-0005-0000-0000-000060020000}"/>
    <cellStyle name="Separador de milhares 2 2 2 5" xfId="515" xr:uid="{00000000-0005-0000-0000-000061020000}"/>
    <cellStyle name="Separador de milhares 2 2 2 5 2" xfId="797" xr:uid="{00000000-0005-0000-0000-000062020000}"/>
    <cellStyle name="Separador de milhares 2 2 2 6" xfId="516" xr:uid="{00000000-0005-0000-0000-000063020000}"/>
    <cellStyle name="Separador de milhares 2 2 2_consolidado IFRS (3)" xfId="517" xr:uid="{00000000-0005-0000-0000-000064020000}"/>
    <cellStyle name="Separador de milhares 2 2 3" xfId="518" xr:uid="{00000000-0005-0000-0000-000065020000}"/>
    <cellStyle name="Separador de milhares 2 2 3 2" xfId="798" xr:uid="{00000000-0005-0000-0000-000066020000}"/>
    <cellStyle name="Separador de milhares 2 2 4" xfId="519" xr:uid="{00000000-0005-0000-0000-000067020000}"/>
    <cellStyle name="Separador de milhares 2 2 4 2" xfId="799" xr:uid="{00000000-0005-0000-0000-000068020000}"/>
    <cellStyle name="Separador de milhares 2 2 5" xfId="520" xr:uid="{00000000-0005-0000-0000-000069020000}"/>
    <cellStyle name="Separador de milhares 2 2 5 2" xfId="521" xr:uid="{00000000-0005-0000-0000-00006A020000}"/>
    <cellStyle name="Separador de milhares 2 2 5 2 2" xfId="800" xr:uid="{00000000-0005-0000-0000-00006B020000}"/>
    <cellStyle name="Separador de milhares 2 2 5 3" xfId="522" xr:uid="{00000000-0005-0000-0000-00006C020000}"/>
    <cellStyle name="Separador de milhares 2 2 5 3 2" xfId="801" xr:uid="{00000000-0005-0000-0000-00006D020000}"/>
    <cellStyle name="Separador de milhares 2 2 6" xfId="523" xr:uid="{00000000-0005-0000-0000-00006E020000}"/>
    <cellStyle name="Separador de milhares 2 2 6 2" xfId="802" xr:uid="{00000000-0005-0000-0000-00006F020000}"/>
    <cellStyle name="Separador de milhares 2 2 7" xfId="524" xr:uid="{00000000-0005-0000-0000-000070020000}"/>
    <cellStyle name="Separador de milhares 2 2 7 2" xfId="803" xr:uid="{00000000-0005-0000-0000-000071020000}"/>
    <cellStyle name="Separador de milhares 2 2 8" xfId="525" xr:uid="{00000000-0005-0000-0000-000072020000}"/>
    <cellStyle name="Separador de milhares 2 2 9" xfId="526" xr:uid="{00000000-0005-0000-0000-000073020000}"/>
    <cellStyle name="Separador de milhares 2 2 9 2" xfId="804" xr:uid="{00000000-0005-0000-0000-000074020000}"/>
    <cellStyle name="Separador de milhares 2 2_Investimentos (Agricola)" xfId="527" xr:uid="{00000000-0005-0000-0000-000075020000}"/>
    <cellStyle name="Separador de milhares 2 3" xfId="528" xr:uid="{00000000-0005-0000-0000-000076020000}"/>
    <cellStyle name="Separador de milhares 2 3 2" xfId="805" xr:uid="{00000000-0005-0000-0000-000077020000}"/>
    <cellStyle name="Separador de milhares 2 4" xfId="529" xr:uid="{00000000-0005-0000-0000-000078020000}"/>
    <cellStyle name="Separador de milhares 2 5" xfId="530" xr:uid="{00000000-0005-0000-0000-000079020000}"/>
    <cellStyle name="Separador de milhares 2 6" xfId="531" xr:uid="{00000000-0005-0000-0000-00007A020000}"/>
    <cellStyle name="Separador de milhares 2 7" xfId="532" xr:uid="{00000000-0005-0000-0000-00007B020000}"/>
    <cellStyle name="Separador de milhares 2 8" xfId="533" xr:uid="{00000000-0005-0000-0000-00007C020000}"/>
    <cellStyle name="Separador de milhares 2 9" xfId="534" xr:uid="{00000000-0005-0000-0000-00007D020000}"/>
    <cellStyle name="Separador de milhares 2 9 2" xfId="806" xr:uid="{00000000-0005-0000-0000-00007E020000}"/>
    <cellStyle name="Separador de milhares 2_0.2 Apresentação" xfId="535" xr:uid="{00000000-0005-0000-0000-00007F020000}"/>
    <cellStyle name="Separador de milhares 20" xfId="536" xr:uid="{00000000-0005-0000-0000-000080020000}"/>
    <cellStyle name="Separador de milhares 20 2" xfId="807" xr:uid="{00000000-0005-0000-0000-000081020000}"/>
    <cellStyle name="Separador de milhares 21" xfId="537" xr:uid="{00000000-0005-0000-0000-000082020000}"/>
    <cellStyle name="Separador de milhares 21 2" xfId="808" xr:uid="{00000000-0005-0000-0000-000083020000}"/>
    <cellStyle name="Separador de milhares 22" xfId="538" xr:uid="{00000000-0005-0000-0000-000084020000}"/>
    <cellStyle name="Separador de milhares 22 2" xfId="539" xr:uid="{00000000-0005-0000-0000-000085020000}"/>
    <cellStyle name="Separador de milhares 22 2 2" xfId="810" xr:uid="{00000000-0005-0000-0000-000086020000}"/>
    <cellStyle name="Separador de milhares 22 3" xfId="540" xr:uid="{00000000-0005-0000-0000-000087020000}"/>
    <cellStyle name="Separador de milhares 22 3 2" xfId="811" xr:uid="{00000000-0005-0000-0000-000088020000}"/>
    <cellStyle name="Separador de milhares 22 4" xfId="809" xr:uid="{00000000-0005-0000-0000-000089020000}"/>
    <cellStyle name="Separador de milhares 23" xfId="541" xr:uid="{00000000-0005-0000-0000-00008A020000}"/>
    <cellStyle name="Separador de milhares 23 2" xfId="542" xr:uid="{00000000-0005-0000-0000-00008B020000}"/>
    <cellStyle name="Separador de milhares 23 2 2" xfId="543" xr:uid="{00000000-0005-0000-0000-00008C020000}"/>
    <cellStyle name="Separador de milhares 23 2 2 2" xfId="812" xr:uid="{00000000-0005-0000-0000-00008D020000}"/>
    <cellStyle name="Separador de milhares 23 3" xfId="544" xr:uid="{00000000-0005-0000-0000-00008E020000}"/>
    <cellStyle name="Separador de milhares 23 3 2" xfId="813" xr:uid="{00000000-0005-0000-0000-00008F020000}"/>
    <cellStyle name="Separador de milhares 23 4" xfId="545" xr:uid="{00000000-0005-0000-0000-000090020000}"/>
    <cellStyle name="Separador de milhares 23 5" xfId="546" xr:uid="{00000000-0005-0000-0000-000091020000}"/>
    <cellStyle name="Separador de milhares 23 6" xfId="547" xr:uid="{00000000-0005-0000-0000-000092020000}"/>
    <cellStyle name="Separador de milhares 23 7" xfId="548" xr:uid="{00000000-0005-0000-0000-000093020000}"/>
    <cellStyle name="Separador de milhares 23 8" xfId="549" xr:uid="{00000000-0005-0000-0000-000094020000}"/>
    <cellStyle name="Separador de milhares 23 8 2" xfId="814" xr:uid="{00000000-0005-0000-0000-000095020000}"/>
    <cellStyle name="Separador de milhares 23_0.2 Apresentação" xfId="550" xr:uid="{00000000-0005-0000-0000-000096020000}"/>
    <cellStyle name="Separador de milhares 24" xfId="551" xr:uid="{00000000-0005-0000-0000-000097020000}"/>
    <cellStyle name="Separador de milhares 24 2" xfId="552" xr:uid="{00000000-0005-0000-0000-000098020000}"/>
    <cellStyle name="Separador de milhares 24 2 2" xfId="553" xr:uid="{00000000-0005-0000-0000-000099020000}"/>
    <cellStyle name="Separador de milhares 24 3" xfId="554" xr:uid="{00000000-0005-0000-0000-00009A020000}"/>
    <cellStyle name="Separador de milhares 24 4" xfId="555" xr:uid="{00000000-0005-0000-0000-00009B020000}"/>
    <cellStyle name="Separador de milhares 24 5" xfId="556" xr:uid="{00000000-0005-0000-0000-00009C020000}"/>
    <cellStyle name="Separador de milhares 24 6" xfId="557" xr:uid="{00000000-0005-0000-0000-00009D020000}"/>
    <cellStyle name="Separador de milhares 24 7" xfId="558" xr:uid="{00000000-0005-0000-0000-00009E020000}"/>
    <cellStyle name="Separador de milhares 24 7 2" xfId="815" xr:uid="{00000000-0005-0000-0000-00009F020000}"/>
    <cellStyle name="Separador de milhares 24_0.2 Apresentação" xfId="559" xr:uid="{00000000-0005-0000-0000-0000A0020000}"/>
    <cellStyle name="Separador de milhares 25" xfId="560" xr:uid="{00000000-0005-0000-0000-0000A1020000}"/>
    <cellStyle name="Separador de milhares 25 2" xfId="561" xr:uid="{00000000-0005-0000-0000-0000A2020000}"/>
    <cellStyle name="Separador de milhares 25 2 2" xfId="817" xr:uid="{00000000-0005-0000-0000-0000A3020000}"/>
    <cellStyle name="Separador de milhares 25 3" xfId="562" xr:uid="{00000000-0005-0000-0000-0000A4020000}"/>
    <cellStyle name="Separador de milhares 25 3 2" xfId="818" xr:uid="{00000000-0005-0000-0000-0000A5020000}"/>
    <cellStyle name="Separador de milhares 25 4" xfId="563" xr:uid="{00000000-0005-0000-0000-0000A6020000}"/>
    <cellStyle name="Separador de milhares 25 4 2" xfId="819" xr:uid="{00000000-0005-0000-0000-0000A7020000}"/>
    <cellStyle name="Separador de milhares 25 5" xfId="564" xr:uid="{00000000-0005-0000-0000-0000A8020000}"/>
    <cellStyle name="Separador de milhares 25 5 2" xfId="820" xr:uid="{00000000-0005-0000-0000-0000A9020000}"/>
    <cellStyle name="Separador de milhares 25 6" xfId="565" xr:uid="{00000000-0005-0000-0000-0000AA020000}"/>
    <cellStyle name="Separador de milhares 25 6 2" xfId="821" xr:uid="{00000000-0005-0000-0000-0000AB020000}"/>
    <cellStyle name="Separador de milhares 25 7" xfId="816" xr:uid="{00000000-0005-0000-0000-0000AC020000}"/>
    <cellStyle name="Separador de milhares 26" xfId="566" xr:uid="{00000000-0005-0000-0000-0000AD020000}"/>
    <cellStyle name="Separador de milhares 27" xfId="567" xr:uid="{00000000-0005-0000-0000-0000AE020000}"/>
    <cellStyle name="Separador de milhares 27 2" xfId="568" xr:uid="{00000000-0005-0000-0000-0000AF020000}"/>
    <cellStyle name="Separador de milhares 27 2 2" xfId="823" xr:uid="{00000000-0005-0000-0000-0000B0020000}"/>
    <cellStyle name="Separador de milhares 27 3" xfId="822" xr:uid="{00000000-0005-0000-0000-0000B1020000}"/>
    <cellStyle name="Separador de milhares 28" xfId="569" xr:uid="{00000000-0005-0000-0000-0000B2020000}"/>
    <cellStyle name="Separador de milhares 29" xfId="570" xr:uid="{00000000-0005-0000-0000-0000B3020000}"/>
    <cellStyle name="Separador de milhares 29 2" xfId="571" xr:uid="{00000000-0005-0000-0000-0000B4020000}"/>
    <cellStyle name="Separador de milhares 29 2 2" xfId="572" xr:uid="{00000000-0005-0000-0000-0000B5020000}"/>
    <cellStyle name="Separador de milhares 29 2 2 2" xfId="826" xr:uid="{00000000-0005-0000-0000-0000B6020000}"/>
    <cellStyle name="Separador de milhares 29 2 3" xfId="573" xr:uid="{00000000-0005-0000-0000-0000B7020000}"/>
    <cellStyle name="Separador de milhares 29 2 3 2" xfId="827" xr:uid="{00000000-0005-0000-0000-0000B8020000}"/>
    <cellStyle name="Separador de milhares 29 2 4" xfId="574" xr:uid="{00000000-0005-0000-0000-0000B9020000}"/>
    <cellStyle name="Separador de milhares 29 2 4 2" xfId="828" xr:uid="{00000000-0005-0000-0000-0000BA020000}"/>
    <cellStyle name="Separador de milhares 29 2 5" xfId="575" xr:uid="{00000000-0005-0000-0000-0000BB020000}"/>
    <cellStyle name="Separador de milhares 29 2 5 2" xfId="576" xr:uid="{00000000-0005-0000-0000-0000BC020000}"/>
    <cellStyle name="Separador de milhares 29 2 5 2 2" xfId="830" xr:uid="{00000000-0005-0000-0000-0000BD020000}"/>
    <cellStyle name="Separador de milhares 29 2 5 3" xfId="829" xr:uid="{00000000-0005-0000-0000-0000BE020000}"/>
    <cellStyle name="Separador de milhares 29 2 6" xfId="825" xr:uid="{00000000-0005-0000-0000-0000BF020000}"/>
    <cellStyle name="Separador de milhares 29 3" xfId="577" xr:uid="{00000000-0005-0000-0000-0000C0020000}"/>
    <cellStyle name="Separador de milhares 29 3 2" xfId="831" xr:uid="{00000000-0005-0000-0000-0000C1020000}"/>
    <cellStyle name="Separador de milhares 29 4" xfId="578" xr:uid="{00000000-0005-0000-0000-0000C2020000}"/>
    <cellStyle name="Separador de milhares 29 4 2" xfId="832" xr:uid="{00000000-0005-0000-0000-0000C3020000}"/>
    <cellStyle name="Separador de milhares 29 5" xfId="579" xr:uid="{00000000-0005-0000-0000-0000C4020000}"/>
    <cellStyle name="Separador de milhares 29 5 2" xfId="833" xr:uid="{00000000-0005-0000-0000-0000C5020000}"/>
    <cellStyle name="Separador de milhares 29 6" xfId="824" xr:uid="{00000000-0005-0000-0000-0000C6020000}"/>
    <cellStyle name="Separador de milhares 3" xfId="580" xr:uid="{00000000-0005-0000-0000-0000C7020000}"/>
    <cellStyle name="Separador de milhares 3 2" xfId="581" xr:uid="{00000000-0005-0000-0000-0000C8020000}"/>
    <cellStyle name="Separador de milhares 3 2 2" xfId="582" xr:uid="{00000000-0005-0000-0000-0000C9020000}"/>
    <cellStyle name="Separador de milhares 3 2 2 2" xfId="836" xr:uid="{00000000-0005-0000-0000-0000CA020000}"/>
    <cellStyle name="Separador de milhares 3 2 3" xfId="583" xr:uid="{00000000-0005-0000-0000-0000CB020000}"/>
    <cellStyle name="Separador de milhares 3 2 3 2" xfId="837" xr:uid="{00000000-0005-0000-0000-0000CC020000}"/>
    <cellStyle name="Separador de milhares 3 2 4" xfId="584" xr:uid="{00000000-0005-0000-0000-0000CD020000}"/>
    <cellStyle name="Separador de milhares 3 2 4 2" xfId="838" xr:uid="{00000000-0005-0000-0000-0000CE020000}"/>
    <cellStyle name="Separador de milhares 3 2 5" xfId="585" xr:uid="{00000000-0005-0000-0000-0000CF020000}"/>
    <cellStyle name="Separador de milhares 3 2 5 2" xfId="839" xr:uid="{00000000-0005-0000-0000-0000D0020000}"/>
    <cellStyle name="Separador de milhares 3 2 6" xfId="835" xr:uid="{00000000-0005-0000-0000-0000D1020000}"/>
    <cellStyle name="Separador de milhares 3 3" xfId="586" xr:uid="{00000000-0005-0000-0000-0000D2020000}"/>
    <cellStyle name="Separador de milhares 3 3 2" xfId="840" xr:uid="{00000000-0005-0000-0000-0000D3020000}"/>
    <cellStyle name="Separador de milhares 3 4" xfId="587" xr:uid="{00000000-0005-0000-0000-0000D4020000}"/>
    <cellStyle name="Separador de milhares 3 4 2" xfId="841" xr:uid="{00000000-0005-0000-0000-0000D5020000}"/>
    <cellStyle name="Separador de milhares 3 5" xfId="588" xr:uid="{00000000-0005-0000-0000-0000D6020000}"/>
    <cellStyle name="Separador de milhares 3 5 2" xfId="842" xr:uid="{00000000-0005-0000-0000-0000D7020000}"/>
    <cellStyle name="Separador de milhares 3 6" xfId="589" xr:uid="{00000000-0005-0000-0000-0000D8020000}"/>
    <cellStyle name="Separador de milhares 3 6 2" xfId="843" xr:uid="{00000000-0005-0000-0000-0000D9020000}"/>
    <cellStyle name="Separador de milhares 3 7" xfId="590" xr:uid="{00000000-0005-0000-0000-0000DA020000}"/>
    <cellStyle name="Separador de milhares 3 8" xfId="591" xr:uid="{00000000-0005-0000-0000-0000DB020000}"/>
    <cellStyle name="Separador de milhares 3 8 2" xfId="844" xr:uid="{00000000-0005-0000-0000-0000DC020000}"/>
    <cellStyle name="Separador de milhares 3 9" xfId="834" xr:uid="{00000000-0005-0000-0000-0000DD020000}"/>
    <cellStyle name="Separador de milhares 3_consolidado IFRS (3)" xfId="592" xr:uid="{00000000-0005-0000-0000-0000DE020000}"/>
    <cellStyle name="Separador de milhares 30" xfId="593" xr:uid="{00000000-0005-0000-0000-0000DF020000}"/>
    <cellStyle name="Separador de milhares 30 2" xfId="594" xr:uid="{00000000-0005-0000-0000-0000E0020000}"/>
    <cellStyle name="Separador de milhares 30 2 2" xfId="846" xr:uid="{00000000-0005-0000-0000-0000E1020000}"/>
    <cellStyle name="Separador de milhares 30 3" xfId="595" xr:uid="{00000000-0005-0000-0000-0000E2020000}"/>
    <cellStyle name="Separador de milhares 30 3 2" xfId="847" xr:uid="{00000000-0005-0000-0000-0000E3020000}"/>
    <cellStyle name="Separador de milhares 30 4" xfId="596" xr:uid="{00000000-0005-0000-0000-0000E4020000}"/>
    <cellStyle name="Separador de milhares 30 4 2" xfId="848" xr:uid="{00000000-0005-0000-0000-0000E5020000}"/>
    <cellStyle name="Separador de milhares 30 5" xfId="845" xr:uid="{00000000-0005-0000-0000-0000E6020000}"/>
    <cellStyle name="Separador de milhares 31" xfId="597" xr:uid="{00000000-0005-0000-0000-0000E7020000}"/>
    <cellStyle name="Separador de milhares 31 2" xfId="598" xr:uid="{00000000-0005-0000-0000-0000E8020000}"/>
    <cellStyle name="Separador de milhares 31 3" xfId="849" xr:uid="{00000000-0005-0000-0000-0000E9020000}"/>
    <cellStyle name="Separador de milhares 32" xfId="599" xr:uid="{00000000-0005-0000-0000-0000EA020000}"/>
    <cellStyle name="Separador de milhares 33" xfId="600" xr:uid="{00000000-0005-0000-0000-0000EB020000}"/>
    <cellStyle name="Separador de milhares 33 2" xfId="601" xr:uid="{00000000-0005-0000-0000-0000EC020000}"/>
    <cellStyle name="Separador de milhares 33 2 2" xfId="602" xr:uid="{00000000-0005-0000-0000-0000ED020000}"/>
    <cellStyle name="Separador de milhares 33 2 2 2" xfId="852" xr:uid="{00000000-0005-0000-0000-0000EE020000}"/>
    <cellStyle name="Separador de milhares 33 2 3" xfId="851" xr:uid="{00000000-0005-0000-0000-0000EF020000}"/>
    <cellStyle name="Separador de milhares 33 3" xfId="850" xr:uid="{00000000-0005-0000-0000-0000F0020000}"/>
    <cellStyle name="Separador de milhares 34" xfId="603" xr:uid="{00000000-0005-0000-0000-0000F1020000}"/>
    <cellStyle name="Separador de milhares 34 2" xfId="853" xr:uid="{00000000-0005-0000-0000-0000F2020000}"/>
    <cellStyle name="Separador de milhares 35" xfId="604" xr:uid="{00000000-0005-0000-0000-0000F3020000}"/>
    <cellStyle name="Separador de milhares 35 2" xfId="605" xr:uid="{00000000-0005-0000-0000-0000F4020000}"/>
    <cellStyle name="Separador de milhares 35 2 2" xfId="855" xr:uid="{00000000-0005-0000-0000-0000F5020000}"/>
    <cellStyle name="Separador de milhares 35 3" xfId="854" xr:uid="{00000000-0005-0000-0000-0000F6020000}"/>
    <cellStyle name="Separador de milhares 36" xfId="606" xr:uid="{00000000-0005-0000-0000-0000F7020000}"/>
    <cellStyle name="Separador de milhares 36 2" xfId="856" xr:uid="{00000000-0005-0000-0000-0000F8020000}"/>
    <cellStyle name="Separador de milhares 37" xfId="733" xr:uid="{00000000-0005-0000-0000-0000F9020000}"/>
    <cellStyle name="Separador de milhares 37 2" xfId="914" xr:uid="{00000000-0005-0000-0000-0000FA020000}"/>
    <cellStyle name="Separador de milhares 4" xfId="607" xr:uid="{00000000-0005-0000-0000-0000FB020000}"/>
    <cellStyle name="Separador de milhares 4 2" xfId="608" xr:uid="{00000000-0005-0000-0000-0000FC020000}"/>
    <cellStyle name="Separador de milhares 4 2 2" xfId="857" xr:uid="{00000000-0005-0000-0000-0000FD020000}"/>
    <cellStyle name="Separador de milhares 4 3" xfId="609" xr:uid="{00000000-0005-0000-0000-0000FE020000}"/>
    <cellStyle name="Separador de milhares 4 4" xfId="610" xr:uid="{00000000-0005-0000-0000-0000FF020000}"/>
    <cellStyle name="Separador de milhares 4 5" xfId="611" xr:uid="{00000000-0005-0000-0000-000000030000}"/>
    <cellStyle name="Separador de milhares 5" xfId="612" xr:uid="{00000000-0005-0000-0000-000001030000}"/>
    <cellStyle name="Separador de milhares 5 10" xfId="613" xr:uid="{00000000-0005-0000-0000-000002030000}"/>
    <cellStyle name="Separador de milhares 5 10 2" xfId="858" xr:uid="{00000000-0005-0000-0000-000003030000}"/>
    <cellStyle name="Separador de milhares 5 11" xfId="614" xr:uid="{00000000-0005-0000-0000-000004030000}"/>
    <cellStyle name="Separador de milhares 5 11 2" xfId="859" xr:uid="{00000000-0005-0000-0000-000005030000}"/>
    <cellStyle name="Separador de milhares 5 12" xfId="615" xr:uid="{00000000-0005-0000-0000-000006030000}"/>
    <cellStyle name="Separador de milhares 5 12 2" xfId="860" xr:uid="{00000000-0005-0000-0000-000007030000}"/>
    <cellStyle name="Separador de milhares 5 13" xfId="616" xr:uid="{00000000-0005-0000-0000-000008030000}"/>
    <cellStyle name="Separador de milhares 5 13 2" xfId="861" xr:uid="{00000000-0005-0000-0000-000009030000}"/>
    <cellStyle name="Separador de milhares 5 14" xfId="617" xr:uid="{00000000-0005-0000-0000-00000A030000}"/>
    <cellStyle name="Separador de milhares 5 14 2" xfId="862" xr:uid="{00000000-0005-0000-0000-00000B030000}"/>
    <cellStyle name="Separador de milhares 5 2" xfId="618" xr:uid="{00000000-0005-0000-0000-00000C030000}"/>
    <cellStyle name="Separador de milhares 5 2 2" xfId="619" xr:uid="{00000000-0005-0000-0000-00000D030000}"/>
    <cellStyle name="Separador de milhares 5 2 2 2" xfId="864" xr:uid="{00000000-0005-0000-0000-00000E030000}"/>
    <cellStyle name="Separador de milhares 5 2 3" xfId="863" xr:uid="{00000000-0005-0000-0000-00000F030000}"/>
    <cellStyle name="Separador de milhares 5 3" xfId="620" xr:uid="{00000000-0005-0000-0000-000010030000}"/>
    <cellStyle name="Separador de milhares 5 3 2" xfId="865" xr:uid="{00000000-0005-0000-0000-000011030000}"/>
    <cellStyle name="Separador de milhares 5 4" xfId="621" xr:uid="{00000000-0005-0000-0000-000012030000}"/>
    <cellStyle name="Separador de milhares 5 4 2" xfId="866" xr:uid="{00000000-0005-0000-0000-000013030000}"/>
    <cellStyle name="Separador de milhares 5 5" xfId="622" xr:uid="{00000000-0005-0000-0000-000014030000}"/>
    <cellStyle name="Separador de milhares 5 5 2" xfId="867" xr:uid="{00000000-0005-0000-0000-000015030000}"/>
    <cellStyle name="Separador de milhares 5 6" xfId="623" xr:uid="{00000000-0005-0000-0000-000016030000}"/>
    <cellStyle name="Separador de milhares 5 6 2" xfId="868" xr:uid="{00000000-0005-0000-0000-000017030000}"/>
    <cellStyle name="Separador de milhares 5 7" xfId="624" xr:uid="{00000000-0005-0000-0000-000018030000}"/>
    <cellStyle name="Separador de milhares 5 7 2" xfId="869" xr:uid="{00000000-0005-0000-0000-000019030000}"/>
    <cellStyle name="Separador de milhares 5 8" xfId="625" xr:uid="{00000000-0005-0000-0000-00001A030000}"/>
    <cellStyle name="Separador de milhares 5 8 2" xfId="870" xr:uid="{00000000-0005-0000-0000-00001B030000}"/>
    <cellStyle name="Separador de milhares 5 9" xfId="626" xr:uid="{00000000-0005-0000-0000-00001C030000}"/>
    <cellStyle name="Separador de milhares 5 9 2" xfId="871" xr:uid="{00000000-0005-0000-0000-00001D030000}"/>
    <cellStyle name="Separador de milhares 5_9 - Formato_Brasil_Mimoso Setembro 2008" xfId="627" xr:uid="{00000000-0005-0000-0000-00001E030000}"/>
    <cellStyle name="Separador de milhares 6" xfId="628" xr:uid="{00000000-0005-0000-0000-00001F030000}"/>
    <cellStyle name="Separador de milhares 6 2" xfId="629" xr:uid="{00000000-0005-0000-0000-000020030000}"/>
    <cellStyle name="Separador de milhares 6 2 2" xfId="630" xr:uid="{00000000-0005-0000-0000-000021030000}"/>
    <cellStyle name="Separador de milhares 6 2 2 2" xfId="874" xr:uid="{00000000-0005-0000-0000-000022030000}"/>
    <cellStyle name="Separador de milhares 6 2 3" xfId="631" xr:uid="{00000000-0005-0000-0000-000023030000}"/>
    <cellStyle name="Separador de milhares 6 2 3 2" xfId="875" xr:uid="{00000000-0005-0000-0000-000024030000}"/>
    <cellStyle name="Separador de milhares 6 2 4" xfId="632" xr:uid="{00000000-0005-0000-0000-000025030000}"/>
    <cellStyle name="Separador de milhares 6 2 4 2" xfId="876" xr:uid="{00000000-0005-0000-0000-000026030000}"/>
    <cellStyle name="Separador de milhares 6 2 5" xfId="633" xr:uid="{00000000-0005-0000-0000-000027030000}"/>
    <cellStyle name="Separador de milhares 6 2 5 2" xfId="877" xr:uid="{00000000-0005-0000-0000-000028030000}"/>
    <cellStyle name="Separador de milhares 6 2 6" xfId="873" xr:uid="{00000000-0005-0000-0000-000029030000}"/>
    <cellStyle name="Separador de milhares 6 3" xfId="634" xr:uid="{00000000-0005-0000-0000-00002A030000}"/>
    <cellStyle name="Separador de milhares 6 3 2" xfId="878" xr:uid="{00000000-0005-0000-0000-00002B030000}"/>
    <cellStyle name="Separador de milhares 6 4" xfId="635" xr:uid="{00000000-0005-0000-0000-00002C030000}"/>
    <cellStyle name="Separador de milhares 6 4 2" xfId="879" xr:uid="{00000000-0005-0000-0000-00002D030000}"/>
    <cellStyle name="Separador de milhares 6 5" xfId="636" xr:uid="{00000000-0005-0000-0000-00002E030000}"/>
    <cellStyle name="Separador de milhares 6 5 2" xfId="880" xr:uid="{00000000-0005-0000-0000-00002F030000}"/>
    <cellStyle name="Separador de milhares 6 6" xfId="637" xr:uid="{00000000-0005-0000-0000-000030030000}"/>
    <cellStyle name="Separador de milhares 6 6 2" xfId="881" xr:uid="{00000000-0005-0000-0000-000031030000}"/>
    <cellStyle name="Separador de milhares 6 7" xfId="872" xr:uid="{00000000-0005-0000-0000-000032030000}"/>
    <cellStyle name="Separador de milhares 6_Investimentos (Agricola)" xfId="638" xr:uid="{00000000-0005-0000-0000-000033030000}"/>
    <cellStyle name="Separador de milhares 7" xfId="639" xr:uid="{00000000-0005-0000-0000-000034030000}"/>
    <cellStyle name="Separador de milhares 7 10" xfId="640" xr:uid="{00000000-0005-0000-0000-000035030000}"/>
    <cellStyle name="Separador de milhares 7 10 2" xfId="883" xr:uid="{00000000-0005-0000-0000-000036030000}"/>
    <cellStyle name="Separador de milhares 7 11" xfId="641" xr:uid="{00000000-0005-0000-0000-000037030000}"/>
    <cellStyle name="Separador de milhares 7 11 2" xfId="884" xr:uid="{00000000-0005-0000-0000-000038030000}"/>
    <cellStyle name="Separador de milhares 7 12" xfId="882" xr:uid="{00000000-0005-0000-0000-000039030000}"/>
    <cellStyle name="Separador de milhares 7 2" xfId="642" xr:uid="{00000000-0005-0000-0000-00003A030000}"/>
    <cellStyle name="Separador de milhares 7 2 2" xfId="885" xr:uid="{00000000-0005-0000-0000-00003B030000}"/>
    <cellStyle name="Separador de milhares 7 3" xfId="643" xr:uid="{00000000-0005-0000-0000-00003C030000}"/>
    <cellStyle name="Separador de milhares 7 3 2" xfId="886" xr:uid="{00000000-0005-0000-0000-00003D030000}"/>
    <cellStyle name="Separador de milhares 7 4" xfId="644" xr:uid="{00000000-0005-0000-0000-00003E030000}"/>
    <cellStyle name="Separador de milhares 7 4 2" xfId="887" xr:uid="{00000000-0005-0000-0000-00003F030000}"/>
    <cellStyle name="Separador de milhares 7 5" xfId="645" xr:uid="{00000000-0005-0000-0000-000040030000}"/>
    <cellStyle name="Separador de milhares 7 5 2" xfId="888" xr:uid="{00000000-0005-0000-0000-000041030000}"/>
    <cellStyle name="Separador de milhares 7 6" xfId="646" xr:uid="{00000000-0005-0000-0000-000042030000}"/>
    <cellStyle name="Separador de milhares 7 6 2" xfId="889" xr:uid="{00000000-0005-0000-0000-000043030000}"/>
    <cellStyle name="Separador de milhares 7 7" xfId="647" xr:uid="{00000000-0005-0000-0000-000044030000}"/>
    <cellStyle name="Separador de milhares 7 7 2" xfId="890" xr:uid="{00000000-0005-0000-0000-000045030000}"/>
    <cellStyle name="Separador de milhares 7 8" xfId="648" xr:uid="{00000000-0005-0000-0000-000046030000}"/>
    <cellStyle name="Separador de milhares 7 8 2" xfId="891" xr:uid="{00000000-0005-0000-0000-000047030000}"/>
    <cellStyle name="Separador de milhares 7 9" xfId="649" xr:uid="{00000000-0005-0000-0000-000048030000}"/>
    <cellStyle name="Separador de milhares 7 9 2" xfId="892" xr:uid="{00000000-0005-0000-0000-000049030000}"/>
    <cellStyle name="Separador de milhares 7_Investimentos (Agricola)" xfId="650" xr:uid="{00000000-0005-0000-0000-00004A030000}"/>
    <cellStyle name="Separador de milhares 8" xfId="651" xr:uid="{00000000-0005-0000-0000-00004B030000}"/>
    <cellStyle name="Separador de milhares 8 2" xfId="652" xr:uid="{00000000-0005-0000-0000-00004C030000}"/>
    <cellStyle name="Separador de milhares 8 2 2" xfId="653" xr:uid="{00000000-0005-0000-0000-00004D030000}"/>
    <cellStyle name="Separador de milhares 8 2 2 2" xfId="895" xr:uid="{00000000-0005-0000-0000-00004E030000}"/>
    <cellStyle name="Separador de milhares 8 2 3" xfId="654" xr:uid="{00000000-0005-0000-0000-00004F030000}"/>
    <cellStyle name="Separador de milhares 8 2 3 2" xfId="896" xr:uid="{00000000-0005-0000-0000-000050030000}"/>
    <cellStyle name="Separador de milhares 8 2 4" xfId="655" xr:uid="{00000000-0005-0000-0000-000051030000}"/>
    <cellStyle name="Separador de milhares 8 2 4 2" xfId="897" xr:uid="{00000000-0005-0000-0000-000052030000}"/>
    <cellStyle name="Separador de milhares 8 2 5" xfId="656" xr:uid="{00000000-0005-0000-0000-000053030000}"/>
    <cellStyle name="Separador de milhares 8 2 5 2" xfId="898" xr:uid="{00000000-0005-0000-0000-000054030000}"/>
    <cellStyle name="Separador de milhares 8 2 6" xfId="894" xr:uid="{00000000-0005-0000-0000-000055030000}"/>
    <cellStyle name="Separador de milhares 8 3" xfId="657" xr:uid="{00000000-0005-0000-0000-000056030000}"/>
    <cellStyle name="Separador de milhares 8 3 2" xfId="899" xr:uid="{00000000-0005-0000-0000-000057030000}"/>
    <cellStyle name="Separador de milhares 8 4" xfId="658" xr:uid="{00000000-0005-0000-0000-000058030000}"/>
    <cellStyle name="Separador de milhares 8 4 2" xfId="900" xr:uid="{00000000-0005-0000-0000-000059030000}"/>
    <cellStyle name="Separador de milhares 8 5" xfId="659" xr:uid="{00000000-0005-0000-0000-00005A030000}"/>
    <cellStyle name="Separador de milhares 8 5 2" xfId="901" xr:uid="{00000000-0005-0000-0000-00005B030000}"/>
    <cellStyle name="Separador de milhares 8 6" xfId="660" xr:uid="{00000000-0005-0000-0000-00005C030000}"/>
    <cellStyle name="Separador de milhares 8 6 2" xfId="902" xr:uid="{00000000-0005-0000-0000-00005D030000}"/>
    <cellStyle name="Separador de milhares 8 7" xfId="661" xr:uid="{00000000-0005-0000-0000-00005E030000}"/>
    <cellStyle name="Separador de milhares 8 7 2" xfId="903" xr:uid="{00000000-0005-0000-0000-00005F030000}"/>
    <cellStyle name="Separador de milhares 8 8" xfId="662" xr:uid="{00000000-0005-0000-0000-000060030000}"/>
    <cellStyle name="Separador de milhares 8 8 2" xfId="904" xr:uid="{00000000-0005-0000-0000-000061030000}"/>
    <cellStyle name="Separador de milhares 8 9" xfId="893" xr:uid="{00000000-0005-0000-0000-000062030000}"/>
    <cellStyle name="Separador de milhares 8_Investimentos (Agricola)" xfId="663" xr:uid="{00000000-0005-0000-0000-000063030000}"/>
    <cellStyle name="Separador de milhares 9" xfId="664" xr:uid="{00000000-0005-0000-0000-000064030000}"/>
    <cellStyle name="Separador de milhares 9 2" xfId="665" xr:uid="{00000000-0005-0000-0000-000065030000}"/>
    <cellStyle name="Separador de milhares 9 2 2" xfId="906" xr:uid="{00000000-0005-0000-0000-000066030000}"/>
    <cellStyle name="Separador de milhares 9 3" xfId="666" xr:uid="{00000000-0005-0000-0000-000067030000}"/>
    <cellStyle name="Separador de milhares 9 3 2" xfId="907" xr:uid="{00000000-0005-0000-0000-000068030000}"/>
    <cellStyle name="Separador de milhares 9 4" xfId="667" xr:uid="{00000000-0005-0000-0000-000069030000}"/>
    <cellStyle name="Separador de milhares 9 4 2" xfId="908" xr:uid="{00000000-0005-0000-0000-00006A030000}"/>
    <cellStyle name="Separador de milhares 9 5" xfId="668" xr:uid="{00000000-0005-0000-0000-00006B030000}"/>
    <cellStyle name="Separador de milhares 9 5 2" xfId="909" xr:uid="{00000000-0005-0000-0000-00006C030000}"/>
    <cellStyle name="Separador de milhares 9 6" xfId="669" xr:uid="{00000000-0005-0000-0000-00006D030000}"/>
    <cellStyle name="Separador de milhares 9 6 2" xfId="910" xr:uid="{00000000-0005-0000-0000-00006E030000}"/>
    <cellStyle name="Separador de milhares 9 7" xfId="670" xr:uid="{00000000-0005-0000-0000-00006F030000}"/>
    <cellStyle name="Separador de milhares 9 7 2" xfId="911" xr:uid="{00000000-0005-0000-0000-000070030000}"/>
    <cellStyle name="Separador de milhares 9 8" xfId="671" xr:uid="{00000000-0005-0000-0000-000071030000}"/>
    <cellStyle name="Separador de milhares 9 8 2" xfId="912" xr:uid="{00000000-0005-0000-0000-000072030000}"/>
    <cellStyle name="Separador de milhares 9 9" xfId="905" xr:uid="{00000000-0005-0000-0000-000073030000}"/>
    <cellStyle name="Separador de milhares 9_Investimentos (Agricola)" xfId="672" xr:uid="{00000000-0005-0000-0000-000074030000}"/>
    <cellStyle name="Separador de milhares_1.3 Bases Angelica" xfId="673" xr:uid="{00000000-0005-0000-0000-000075030000}"/>
    <cellStyle name="Shaded" xfId="674" xr:uid="{00000000-0005-0000-0000-000076030000}"/>
    <cellStyle name="SingleLineAcctgn" xfId="675" xr:uid="{00000000-0005-0000-0000-000077030000}"/>
    <cellStyle name="SingleLineAcctgn 2" xfId="913" xr:uid="{00000000-0005-0000-0000-000078030000}"/>
    <cellStyle name="SingleLinePercent" xfId="676" xr:uid="{00000000-0005-0000-0000-000079030000}"/>
    <cellStyle name="SOMBREADO" xfId="677" xr:uid="{00000000-0005-0000-0000-00007A030000}"/>
    <cellStyle name="SOMBREADO 2" xfId="678" xr:uid="{00000000-0005-0000-0000-00007B030000}"/>
    <cellStyle name="Standaard_Blad1" xfId="679" xr:uid="{00000000-0005-0000-0000-00007C030000}"/>
    <cellStyle name="Standard_Erfassungsblatt97_4_04" xfId="680" xr:uid="{00000000-0005-0000-0000-00007D030000}"/>
    <cellStyle name="Table Col Head" xfId="681" xr:uid="{00000000-0005-0000-0000-00007E030000}"/>
    <cellStyle name="Table Sub Head" xfId="682" xr:uid="{00000000-0005-0000-0000-00007F030000}"/>
    <cellStyle name="Table Title" xfId="683" xr:uid="{00000000-0005-0000-0000-000080030000}"/>
    <cellStyle name="Table Units" xfId="684" xr:uid="{00000000-0005-0000-0000-000081030000}"/>
    <cellStyle name="TableColumnHeading" xfId="685" xr:uid="{00000000-0005-0000-0000-000082030000}"/>
    <cellStyle name="TableSubTitleItalic" xfId="686" xr:uid="{00000000-0005-0000-0000-000083030000}"/>
    <cellStyle name="TableText" xfId="687" xr:uid="{00000000-0005-0000-0000-000084030000}"/>
    <cellStyle name="TableTitle" xfId="688" xr:uid="{00000000-0005-0000-0000-000085030000}"/>
    <cellStyle name="Texto de Aviso" xfId="689" xr:uid="{00000000-0005-0000-0000-000086030000}"/>
    <cellStyle name="TIT" xfId="690" xr:uid="{00000000-0005-0000-0000-000087030000}"/>
    <cellStyle name="TIT 2" xfId="691" xr:uid="{00000000-0005-0000-0000-000088030000}"/>
    <cellStyle name="TIT 2 2" xfId="692" xr:uid="{00000000-0005-0000-0000-000089030000}"/>
    <cellStyle name="TIT 2 3" xfId="693" xr:uid="{00000000-0005-0000-0000-00008A030000}"/>
    <cellStyle name="TIT 2 4" xfId="694" xr:uid="{00000000-0005-0000-0000-00008B030000}"/>
    <cellStyle name="TIT 2_1.0 BP_Angelica (4MM - OCT08)" xfId="695" xr:uid="{00000000-0005-0000-0000-00008C030000}"/>
    <cellStyle name="TIT_1.0 BP_Angelica (4MM - OCT08)" xfId="696" xr:uid="{00000000-0005-0000-0000-00008D030000}"/>
    <cellStyle name="TIT2" xfId="697" xr:uid="{00000000-0005-0000-0000-00008E030000}"/>
    <cellStyle name="TIT2 2" xfId="698" xr:uid="{00000000-0005-0000-0000-00008F030000}"/>
    <cellStyle name="TIT2 2 2" xfId="699" xr:uid="{00000000-0005-0000-0000-000090030000}"/>
    <cellStyle name="TIT2 2 3" xfId="700" xr:uid="{00000000-0005-0000-0000-000091030000}"/>
    <cellStyle name="TIT2 2 4" xfId="701" xr:uid="{00000000-0005-0000-0000-000092030000}"/>
    <cellStyle name="TIT2 2_1.0 BP_Angelica (4MM - OCT08)" xfId="702" xr:uid="{00000000-0005-0000-0000-000093030000}"/>
    <cellStyle name="TIT2_1.0 BP_Angelica (4MM - OCT08)" xfId="703" xr:uid="{00000000-0005-0000-0000-000094030000}"/>
    <cellStyle name="Title" xfId="704" xr:uid="{00000000-0005-0000-0000-000095030000}"/>
    <cellStyle name="Título 1 1" xfId="705" xr:uid="{00000000-0005-0000-0000-000096030000}"/>
    <cellStyle name="Título 4" xfId="706" xr:uid="{00000000-0005-0000-0000-000097030000}"/>
    <cellStyle name="Titulo1" xfId="707" xr:uid="{00000000-0005-0000-0000-000098030000}"/>
    <cellStyle name="Titulo1 2" xfId="708" xr:uid="{00000000-0005-0000-0000-000099030000}"/>
    <cellStyle name="Titulo1 2 2" xfId="709" xr:uid="{00000000-0005-0000-0000-00009A030000}"/>
    <cellStyle name="Titulo1 2 3" xfId="710" xr:uid="{00000000-0005-0000-0000-00009B030000}"/>
    <cellStyle name="Titulo1 2 4" xfId="711" xr:uid="{00000000-0005-0000-0000-00009C030000}"/>
    <cellStyle name="Titulo1 2_1.0 BP_Angelica (4MM - OCT08)" xfId="712" xr:uid="{00000000-0005-0000-0000-00009D030000}"/>
    <cellStyle name="Titulo1_1.0 BP_Angelica (4MM - OCT08)" xfId="713" xr:uid="{00000000-0005-0000-0000-00009E030000}"/>
    <cellStyle name="Titulo2" xfId="714" xr:uid="{00000000-0005-0000-0000-00009F030000}"/>
    <cellStyle name="Titulo2 2" xfId="715" xr:uid="{00000000-0005-0000-0000-0000A0030000}"/>
    <cellStyle name="Titulo2 2 2" xfId="716" xr:uid="{00000000-0005-0000-0000-0000A1030000}"/>
    <cellStyle name="Titulo2 2 3" xfId="717" xr:uid="{00000000-0005-0000-0000-0000A2030000}"/>
    <cellStyle name="Titulo2 2 4" xfId="718" xr:uid="{00000000-0005-0000-0000-0000A3030000}"/>
    <cellStyle name="Titulo2 2_1.0 BP_Angelica (4MM - OCT08)" xfId="719" xr:uid="{00000000-0005-0000-0000-0000A4030000}"/>
    <cellStyle name="Titulo2_1.0 BP_Angelica (4MM - OCT08)" xfId="720" xr:uid="{00000000-0005-0000-0000-0000A5030000}"/>
    <cellStyle name="TITULOS" xfId="721" xr:uid="{00000000-0005-0000-0000-0000A6030000}"/>
    <cellStyle name="TITULOS 2" xfId="722" xr:uid="{00000000-0005-0000-0000-0000A7030000}"/>
    <cellStyle name="TOTALCONCEPTOS" xfId="723" xr:uid="{00000000-0005-0000-0000-0000A8030000}"/>
    <cellStyle name="TOTALCONCEPTOS 2" xfId="724" xr:uid="{00000000-0005-0000-0000-0000A9030000}"/>
    <cellStyle name="TOTALES" xfId="725" xr:uid="{00000000-0005-0000-0000-0000AA030000}"/>
    <cellStyle name="TOTALES 2" xfId="726" xr:uid="{00000000-0005-0000-0000-0000AB030000}"/>
    <cellStyle name="Valuta [0]_Blad1" xfId="727" xr:uid="{00000000-0005-0000-0000-0000AC030000}"/>
    <cellStyle name="Valuta_Blad1" xfId="728" xr:uid="{00000000-0005-0000-0000-0000AD030000}"/>
    <cellStyle name="Vírgula_BVA_Angélica" xfId="729" xr:uid="{00000000-0005-0000-0000-0000AE030000}"/>
    <cellStyle name="Warning Text" xfId="730" xr:uid="{00000000-0005-0000-0000-0000AF030000}"/>
    <cellStyle name="Year" xfId="731" xr:uid="{00000000-0005-0000-0000-0000B0030000}"/>
  </cellStyles>
  <dxfs count="0"/>
  <tableStyles count="0" defaultTableStyle="TableStyleMedium2" defaultPivotStyle="PivotStyleLight16"/>
  <colors>
    <mruColors>
      <color rgb="FF00573B"/>
      <color rgb="FF92D050"/>
      <color rgb="FF62CF52"/>
      <color rgb="FF309065"/>
      <color rgb="FF007E4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hyperlink" Target="#'Adjusted Free Cash Flow'!A1"/><Relationship Id="rId3" Type="http://schemas.openxmlformats.org/officeDocument/2006/relationships/hyperlink" Target="#'Balance sheet'!A1"/><Relationship Id="rId7" Type="http://schemas.openxmlformats.org/officeDocument/2006/relationships/hyperlink" Target="#'Operational Data'!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Segments!A1"/><Relationship Id="rId11" Type="http://schemas.openxmlformats.org/officeDocument/2006/relationships/hyperlink" Target="#'OOI &amp; FR'!A1"/><Relationship Id="rId5" Type="http://schemas.openxmlformats.org/officeDocument/2006/relationships/hyperlink" Target="#'Cash Flow'!A1"/><Relationship Id="rId10" Type="http://schemas.openxmlformats.org/officeDocument/2006/relationships/hyperlink" Target="#'Adj. Net Income, Ratios &amp; ROIC'!A1"/><Relationship Id="rId4" Type="http://schemas.openxmlformats.org/officeDocument/2006/relationships/hyperlink" Target="#'P&amp;L'!A1"/><Relationship Id="rId9" Type="http://schemas.openxmlformats.org/officeDocument/2006/relationships/hyperlink" Target="#'Shareholder Distribution'!A1"/></Relationships>
</file>

<file path=xl/drawings/_rels/drawing10.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29</xdr:row>
      <xdr:rowOff>172357</xdr:rowOff>
    </xdr:to>
    <xdr:pic>
      <xdr:nvPicPr>
        <xdr:cNvPr id="10" name="Imagen 9">
          <a:extLst>
            <a:ext uri="{FF2B5EF4-FFF2-40B4-BE49-F238E27FC236}">
              <a16:creationId xmlns:a16="http://schemas.microsoft.com/office/drawing/2014/main" id="{3F55FDA1-32E6-4CE8-94C6-83DF100BD0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68000" cy="5433786"/>
        </a:xfrm>
        <a:prstGeom prst="rect">
          <a:avLst/>
        </a:prstGeom>
      </xdr:spPr>
    </xdr:pic>
    <xdr:clientData/>
  </xdr:twoCellAnchor>
  <xdr:twoCellAnchor>
    <xdr:from>
      <xdr:col>0</xdr:col>
      <xdr:colOff>10583</xdr:colOff>
      <xdr:row>0</xdr:row>
      <xdr:rowOff>1</xdr:rowOff>
    </xdr:from>
    <xdr:to>
      <xdr:col>13</xdr:col>
      <xdr:colOff>743857</xdr:colOff>
      <xdr:row>2</xdr:row>
      <xdr:rowOff>158751</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10583" y="1"/>
          <a:ext cx="10639274" cy="5216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0</xdr:colOff>
      <xdr:row>0</xdr:row>
      <xdr:rowOff>13608</xdr:rowOff>
    </xdr:from>
    <xdr:to>
      <xdr:col>3</xdr:col>
      <xdr:colOff>169334</xdr:colOff>
      <xdr:row>2</xdr:row>
      <xdr:rowOff>115832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0" y="13608"/>
          <a:ext cx="2455334" cy="465081"/>
        </a:xfrm>
        <a:prstGeom prst="rect">
          <a:avLst/>
        </a:prstGeom>
      </xdr:spPr>
    </xdr:pic>
    <xdr:clientData/>
  </xdr:twoCellAnchor>
  <xdr:twoCellAnchor>
    <xdr:from>
      <xdr:col>1</xdr:col>
      <xdr:colOff>31750</xdr:colOff>
      <xdr:row>6</xdr:row>
      <xdr:rowOff>42332</xdr:rowOff>
    </xdr:from>
    <xdr:to>
      <xdr:col>5</xdr:col>
      <xdr:colOff>349250</xdr:colOff>
      <xdr:row>9</xdr:row>
      <xdr:rowOff>88897</xdr:rowOff>
    </xdr:to>
    <xdr:sp macro="" textlink="">
      <xdr:nvSpPr>
        <xdr:cNvPr id="5" name="CuadroTexto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793750" y="1185332"/>
          <a:ext cx="3365500" cy="61806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1. BALANCE SHEET</a:t>
          </a:r>
        </a:p>
      </xdr:txBody>
    </xdr:sp>
    <xdr:clientData/>
  </xdr:twoCellAnchor>
  <xdr:twoCellAnchor>
    <xdr:from>
      <xdr:col>1</xdr:col>
      <xdr:colOff>35983</xdr:colOff>
      <xdr:row>11</xdr:row>
      <xdr:rowOff>8766</xdr:rowOff>
    </xdr:from>
    <xdr:to>
      <xdr:col>5</xdr:col>
      <xdr:colOff>353483</xdr:colOff>
      <xdr:row>14</xdr:row>
      <xdr:rowOff>55331</xdr:rowOff>
    </xdr:to>
    <xdr:sp macro="" textlink="">
      <xdr:nvSpPr>
        <xdr:cNvPr id="6" name="CuadroTexto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797983" y="2104266"/>
          <a:ext cx="3365500" cy="61806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2. P&amp;L</a:t>
          </a:r>
        </a:p>
      </xdr:txBody>
    </xdr:sp>
    <xdr:clientData/>
  </xdr:twoCellAnchor>
  <xdr:twoCellAnchor>
    <xdr:from>
      <xdr:col>1</xdr:col>
      <xdr:colOff>29633</xdr:colOff>
      <xdr:row>15</xdr:row>
      <xdr:rowOff>141512</xdr:rowOff>
    </xdr:from>
    <xdr:to>
      <xdr:col>5</xdr:col>
      <xdr:colOff>347133</xdr:colOff>
      <xdr:row>18</xdr:row>
      <xdr:rowOff>188077</xdr:rowOff>
    </xdr:to>
    <xdr:sp macro="" textlink="">
      <xdr:nvSpPr>
        <xdr:cNvPr id="7" name="CuadroTexto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791633" y="2999012"/>
          <a:ext cx="3365500" cy="61806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3. CASH FLOW</a:t>
          </a:r>
        </a:p>
      </xdr:txBody>
    </xdr:sp>
    <xdr:clientData/>
  </xdr:twoCellAnchor>
  <xdr:twoCellAnchor>
    <xdr:from>
      <xdr:col>1</xdr:col>
      <xdr:colOff>33866</xdr:colOff>
      <xdr:row>20</xdr:row>
      <xdr:rowOff>100388</xdr:rowOff>
    </xdr:from>
    <xdr:to>
      <xdr:col>5</xdr:col>
      <xdr:colOff>351366</xdr:colOff>
      <xdr:row>23</xdr:row>
      <xdr:rowOff>146953</xdr:rowOff>
    </xdr:to>
    <xdr:sp macro="" textlink="">
      <xdr:nvSpPr>
        <xdr:cNvPr id="8" name="CuadroTexto 7">
          <a:hlinkClick xmlns:r="http://schemas.openxmlformats.org/officeDocument/2006/relationships" r:id="rId6"/>
          <a:extLst>
            <a:ext uri="{FF2B5EF4-FFF2-40B4-BE49-F238E27FC236}">
              <a16:creationId xmlns:a16="http://schemas.microsoft.com/office/drawing/2014/main" id="{00000000-0008-0000-0000-000008000000}"/>
            </a:ext>
          </a:extLst>
        </xdr:cNvPr>
        <xdr:cNvSpPr txBox="1"/>
      </xdr:nvSpPr>
      <xdr:spPr>
        <a:xfrm>
          <a:off x="795866" y="3910388"/>
          <a:ext cx="3365500" cy="61806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4. SEGMENTS</a:t>
          </a:r>
        </a:p>
      </xdr:txBody>
    </xdr:sp>
    <xdr:clientData/>
  </xdr:twoCellAnchor>
  <xdr:twoCellAnchor>
    <xdr:from>
      <xdr:col>8</xdr:col>
      <xdr:colOff>578745</xdr:colOff>
      <xdr:row>6</xdr:row>
      <xdr:rowOff>58661</xdr:rowOff>
    </xdr:from>
    <xdr:to>
      <xdr:col>13</xdr:col>
      <xdr:colOff>134245</xdr:colOff>
      <xdr:row>9</xdr:row>
      <xdr:rowOff>105226</xdr:rowOff>
    </xdr:to>
    <xdr:sp macro="" textlink="">
      <xdr:nvSpPr>
        <xdr:cNvPr id="17" name="CuadroTexto 16">
          <a:hlinkClick xmlns:r="http://schemas.openxmlformats.org/officeDocument/2006/relationships" r:id="rId7"/>
          <a:extLst>
            <a:ext uri="{FF2B5EF4-FFF2-40B4-BE49-F238E27FC236}">
              <a16:creationId xmlns:a16="http://schemas.microsoft.com/office/drawing/2014/main" id="{00000000-0008-0000-0000-000011000000}"/>
            </a:ext>
          </a:extLst>
        </xdr:cNvPr>
        <xdr:cNvSpPr txBox="1"/>
      </xdr:nvSpPr>
      <xdr:spPr>
        <a:xfrm>
          <a:off x="6674745" y="1201661"/>
          <a:ext cx="3365500" cy="61806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6. OPERATIONAL DATA</a:t>
          </a:r>
        </a:p>
      </xdr:txBody>
    </xdr:sp>
    <xdr:clientData/>
  </xdr:twoCellAnchor>
  <xdr:twoCellAnchor>
    <xdr:from>
      <xdr:col>8</xdr:col>
      <xdr:colOff>610191</xdr:colOff>
      <xdr:row>11</xdr:row>
      <xdr:rowOff>25096</xdr:rowOff>
    </xdr:from>
    <xdr:to>
      <xdr:col>13</xdr:col>
      <xdr:colOff>165691</xdr:colOff>
      <xdr:row>14</xdr:row>
      <xdr:rowOff>71661</xdr:rowOff>
    </xdr:to>
    <xdr:sp macro="" textlink="">
      <xdr:nvSpPr>
        <xdr:cNvPr id="21" name="CuadroTexto 20">
          <a:hlinkClick xmlns:r="http://schemas.openxmlformats.org/officeDocument/2006/relationships" r:id="rId8"/>
          <a:extLst>
            <a:ext uri="{FF2B5EF4-FFF2-40B4-BE49-F238E27FC236}">
              <a16:creationId xmlns:a16="http://schemas.microsoft.com/office/drawing/2014/main" id="{00000000-0008-0000-0000-000015000000}"/>
            </a:ext>
          </a:extLst>
        </xdr:cNvPr>
        <xdr:cNvSpPr txBox="1"/>
      </xdr:nvSpPr>
      <xdr:spPr>
        <a:xfrm>
          <a:off x="6706191" y="2020810"/>
          <a:ext cx="3365500" cy="590851"/>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a:solidFill>
                <a:schemeClr val="bg1"/>
              </a:solidFill>
              <a:latin typeface="Montserrat Black" panose="00000A00000000000000" pitchFamily="2" charset="0"/>
              <a:cs typeface="Arial" panose="020B0604020202020204" pitchFamily="34" charset="0"/>
            </a:rPr>
            <a:t>7. ADJUSTED FREE CASH FLOW</a:t>
          </a:r>
        </a:p>
      </xdr:txBody>
    </xdr:sp>
    <xdr:clientData/>
  </xdr:twoCellAnchor>
  <xdr:twoCellAnchor>
    <xdr:from>
      <xdr:col>8</xdr:col>
      <xdr:colOff>608373</xdr:colOff>
      <xdr:row>15</xdr:row>
      <xdr:rowOff>135163</xdr:rowOff>
    </xdr:from>
    <xdr:to>
      <xdr:col>13</xdr:col>
      <xdr:colOff>163873</xdr:colOff>
      <xdr:row>18</xdr:row>
      <xdr:rowOff>172657</xdr:rowOff>
    </xdr:to>
    <xdr:sp macro="" textlink="">
      <xdr:nvSpPr>
        <xdr:cNvPr id="25" name="CuadroTexto 24">
          <a:hlinkClick xmlns:r="http://schemas.openxmlformats.org/officeDocument/2006/relationships" r:id="rId9"/>
          <a:extLst>
            <a:ext uri="{FF2B5EF4-FFF2-40B4-BE49-F238E27FC236}">
              <a16:creationId xmlns:a16="http://schemas.microsoft.com/office/drawing/2014/main" id="{00000000-0008-0000-0000-000019000000}"/>
            </a:ext>
          </a:extLst>
        </xdr:cNvPr>
        <xdr:cNvSpPr txBox="1"/>
      </xdr:nvSpPr>
      <xdr:spPr>
        <a:xfrm>
          <a:off x="6704373" y="2856592"/>
          <a:ext cx="3365500" cy="581779"/>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a:solidFill>
                <a:schemeClr val="bg1"/>
              </a:solidFill>
              <a:latin typeface="Montserrat Black" panose="00000A00000000000000" pitchFamily="2" charset="0"/>
              <a:cs typeface="Arial" panose="020B0604020202020204" pitchFamily="34" charset="0"/>
            </a:rPr>
            <a:t>8. SHAREHOLDER DISTRIBUTION</a:t>
          </a:r>
        </a:p>
      </xdr:txBody>
    </xdr:sp>
    <xdr:clientData/>
  </xdr:twoCellAnchor>
  <xdr:twoCellAnchor>
    <xdr:from>
      <xdr:col>8</xdr:col>
      <xdr:colOff>599301</xdr:colOff>
      <xdr:row>20</xdr:row>
      <xdr:rowOff>71664</xdr:rowOff>
    </xdr:from>
    <xdr:to>
      <xdr:col>13</xdr:col>
      <xdr:colOff>172356</xdr:colOff>
      <xdr:row>23</xdr:row>
      <xdr:rowOff>145143</xdr:rowOff>
    </xdr:to>
    <xdr:sp macro="" textlink="">
      <xdr:nvSpPr>
        <xdr:cNvPr id="12" name="CuadroTexto 11">
          <a:hlinkClick xmlns:r="http://schemas.openxmlformats.org/officeDocument/2006/relationships" r:id="rId10"/>
          <a:extLst>
            <a:ext uri="{FF2B5EF4-FFF2-40B4-BE49-F238E27FC236}">
              <a16:creationId xmlns:a16="http://schemas.microsoft.com/office/drawing/2014/main" id="{DE535E1E-C007-4AC0-A188-84FB3DCDDD38}"/>
            </a:ext>
          </a:extLst>
        </xdr:cNvPr>
        <xdr:cNvSpPr txBox="1"/>
      </xdr:nvSpPr>
      <xdr:spPr>
        <a:xfrm>
          <a:off x="6695301" y="3700235"/>
          <a:ext cx="3383055" cy="617765"/>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a:solidFill>
                <a:schemeClr val="bg1"/>
              </a:solidFill>
              <a:latin typeface="Montserrat Black" panose="00000A00000000000000" pitchFamily="2" charset="0"/>
              <a:cs typeface="Arial" panose="020B0604020202020204" pitchFamily="34" charset="0"/>
            </a:rPr>
            <a:t>9. ADJ. NET INCOME, RATIOS &amp; ROIC</a:t>
          </a:r>
        </a:p>
      </xdr:txBody>
    </xdr:sp>
    <xdr:clientData/>
  </xdr:twoCellAnchor>
  <xdr:twoCellAnchor>
    <xdr:from>
      <xdr:col>1</xdr:col>
      <xdr:colOff>43532</xdr:colOff>
      <xdr:row>25</xdr:row>
      <xdr:rowOff>58662</xdr:rowOff>
    </xdr:from>
    <xdr:to>
      <xdr:col>5</xdr:col>
      <xdr:colOff>361032</xdr:colOff>
      <xdr:row>28</xdr:row>
      <xdr:rowOff>105227</xdr:rowOff>
    </xdr:to>
    <xdr:sp macro="" textlink="">
      <xdr:nvSpPr>
        <xdr:cNvPr id="13" name="CuadroTexto 12">
          <a:hlinkClick xmlns:r="http://schemas.openxmlformats.org/officeDocument/2006/relationships" r:id="rId11"/>
          <a:extLst>
            <a:ext uri="{FF2B5EF4-FFF2-40B4-BE49-F238E27FC236}">
              <a16:creationId xmlns:a16="http://schemas.microsoft.com/office/drawing/2014/main" id="{BA2F4DCA-648D-42FF-8995-83F596A6204E}"/>
            </a:ext>
          </a:extLst>
        </xdr:cNvPr>
        <xdr:cNvSpPr txBox="1"/>
      </xdr:nvSpPr>
      <xdr:spPr>
        <a:xfrm>
          <a:off x="805532" y="4594376"/>
          <a:ext cx="3365500" cy="590851"/>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Montserrat Black" panose="00000A00000000000000" pitchFamily="2" charset="0"/>
              <a:cs typeface="Arial" panose="020B0604020202020204" pitchFamily="34" charset="0"/>
            </a:rPr>
            <a:t>5. OOI &amp; FR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11208</xdr:colOff>
      <xdr:row>0</xdr:row>
      <xdr:rowOff>77881</xdr:rowOff>
    </xdr:from>
    <xdr:to>
      <xdr:col>1</xdr:col>
      <xdr:colOff>2229972</xdr:colOff>
      <xdr:row>2</xdr:row>
      <xdr:rowOff>89647</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56884" y="77881"/>
          <a:ext cx="2218764" cy="392766"/>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40824</xdr:colOff>
      <xdr:row>0</xdr:row>
      <xdr:rowOff>68036</xdr:rowOff>
    </xdr:from>
    <xdr:to>
      <xdr:col>1</xdr:col>
      <xdr:colOff>2340432</xdr:colOff>
      <xdr:row>2</xdr:row>
      <xdr:rowOff>110370</xdr:rowOff>
    </xdr:to>
    <xdr:sp macro="" textlink="">
      <xdr:nvSpPr>
        <xdr:cNvPr id="4" name="CuadroTexto 3">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217717" y="68036"/>
          <a:ext cx="2299608" cy="423334"/>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13607</xdr:colOff>
      <xdr:row>0</xdr:row>
      <xdr:rowOff>108856</xdr:rowOff>
    </xdr:from>
    <xdr:to>
      <xdr:col>1</xdr:col>
      <xdr:colOff>2313215</xdr:colOff>
      <xdr:row>2</xdr:row>
      <xdr:rowOff>151190</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190500" y="108856"/>
          <a:ext cx="2299608" cy="423334"/>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27214</xdr:colOff>
      <xdr:row>0</xdr:row>
      <xdr:rowOff>108857</xdr:rowOff>
    </xdr:from>
    <xdr:to>
      <xdr:col>1</xdr:col>
      <xdr:colOff>2326822</xdr:colOff>
      <xdr:row>2</xdr:row>
      <xdr:rowOff>151191</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204107" y="108857"/>
          <a:ext cx="2299608" cy="423334"/>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36285</xdr:colOff>
      <xdr:row>0</xdr:row>
      <xdr:rowOff>99786</xdr:rowOff>
    </xdr:from>
    <xdr:to>
      <xdr:col>1</xdr:col>
      <xdr:colOff>2467428</xdr:colOff>
      <xdr:row>2</xdr:row>
      <xdr:rowOff>108857</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2F4BE804-D9C9-40D5-B1E0-8013D836B298}"/>
            </a:ext>
          </a:extLst>
        </xdr:cNvPr>
        <xdr:cNvSpPr txBox="1"/>
      </xdr:nvSpPr>
      <xdr:spPr>
        <a:xfrm>
          <a:off x="277585" y="99786"/>
          <a:ext cx="2431143" cy="377371"/>
        </a:xfrm>
        <a:prstGeom prst="rect">
          <a:avLst/>
        </a:prstGeom>
        <a:solidFill>
          <a:srgbClr val="00573B"/>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27214</xdr:colOff>
      <xdr:row>0</xdr:row>
      <xdr:rowOff>122464</xdr:rowOff>
    </xdr:from>
    <xdr:to>
      <xdr:col>1</xdr:col>
      <xdr:colOff>2326822</xdr:colOff>
      <xdr:row>2</xdr:row>
      <xdr:rowOff>164798</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204107" y="122464"/>
          <a:ext cx="2299608" cy="423334"/>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176893</xdr:colOff>
      <xdr:row>0</xdr:row>
      <xdr:rowOff>81643</xdr:rowOff>
    </xdr:from>
    <xdr:to>
      <xdr:col>1</xdr:col>
      <xdr:colOff>3005667</xdr:colOff>
      <xdr:row>3</xdr:row>
      <xdr:rowOff>10583</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176893" y="81643"/>
          <a:ext cx="3019274" cy="468690"/>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78441</xdr:colOff>
      <xdr:row>0</xdr:row>
      <xdr:rowOff>0</xdr:rowOff>
    </xdr:from>
    <xdr:to>
      <xdr:col>1</xdr:col>
      <xdr:colOff>2232370</xdr:colOff>
      <xdr:row>2</xdr:row>
      <xdr:rowOff>81643</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57735" y="0"/>
          <a:ext cx="2153929" cy="451437"/>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164353</xdr:colOff>
      <xdr:row>0</xdr:row>
      <xdr:rowOff>89647</xdr:rowOff>
    </xdr:from>
    <xdr:to>
      <xdr:col>1</xdr:col>
      <xdr:colOff>2367644</xdr:colOff>
      <xdr:row>2</xdr:row>
      <xdr:rowOff>154214</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6C783C7F-2818-4652-AC9F-13381304F219}"/>
            </a:ext>
          </a:extLst>
        </xdr:cNvPr>
        <xdr:cNvSpPr txBox="1"/>
      </xdr:nvSpPr>
      <xdr:spPr>
        <a:xfrm>
          <a:off x="164353" y="89647"/>
          <a:ext cx="2466362" cy="427424"/>
        </a:xfrm>
        <a:prstGeom prst="rect">
          <a:avLst/>
        </a:prstGeom>
        <a:solidFill>
          <a:srgbClr val="00573B"/>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nvestor%20Relations/Tutorials%20-%20Website/Spreadsheet%20results/Operational_Data%20con%20Links%20excels%20(2017-2011).%20Juani_V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portes/Earnings%20Release/2011/4Q11/Tablas%20Earnings%20Release%204Q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 val="Cover_-_do_not_import6"/>
      <sheetName val="TF_subsect_cover-do_not_import6"/>
      <sheetName val="Q_of_E_cover_-_do_not_import6"/>
      <sheetName val="Earnings_summary6"/>
      <sheetName val="Analysis_of_interim_results6"/>
      <sheetName val="Adjusted_EBITDA6"/>
      <sheetName val="EBITDA_Bridge6"/>
      <sheetName val="Pro_forma_EBITDA6"/>
      <sheetName val="Quarterly_P&amp;L6"/>
      <sheetName val="Monthly_P&amp;L6"/>
      <sheetName val="Monthly_P&amp;L_comparisons6"/>
      <sheetName val="Revenue_by_product_&amp;_customer6"/>
      <sheetName val="Annual_growth_by_segment6"/>
      <sheetName val="Growth_drivers6"/>
      <sheetName val="Gross_to_net_revenue6"/>
      <sheetName val="Analysis_of_cost_of_revenue6"/>
      <sheetName val="Operating_expense_summary6"/>
      <sheetName val="Analysis_of_G&amp;A6"/>
      <sheetName val="Analysis_of_selling6"/>
      <sheetName val="Fixed_v_variable_opex6"/>
      <sheetName val="Average_salary_analysis6"/>
      <sheetName val="Analysis_of_other_inc_(exp)6"/>
      <sheetName val="Employee_benefits6"/>
      <sheetName val="Standalone_costs6"/>
      <sheetName val="FX_exposure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6"/>
      <sheetName val="Pro_forma_BS6"/>
      <sheetName val="Accounts_receivable_aging6"/>
      <sheetName val="Rollforward_of_ADA6"/>
      <sheetName val="Inventory_breakdown6"/>
      <sheetName val="Inventory_reserve6"/>
      <sheetName val="Prepaid_&amp;_other_current_assets6"/>
      <sheetName val="Fixed_assets6"/>
      <sheetName val="Intangible_assets6"/>
      <sheetName val="Other_assets6"/>
      <sheetName val="Accounts_payable6"/>
      <sheetName val="Accounts_payable_aging6"/>
      <sheetName val="Accrued_expenses6"/>
      <sheetName val="Other_current_liabilities6"/>
      <sheetName val="Post_employment_liabiliites6"/>
      <sheetName val="Other_non-current_liabilities6"/>
      <sheetName val="Adjustments_to_enterprise_valu6"/>
      <sheetName val="Equity_rollforward6"/>
      <sheetName val="Unfunded_obligations6"/>
      <sheetName val="Cash_waterfall_analysis6"/>
      <sheetName val="WC_cover_-_do_not_import6"/>
      <sheetName val="Year_on_year_comp__of_wc_6"/>
      <sheetName val="WC_-_monthly_-continuous6"/>
      <sheetName val="Adjusted_working_capital6"/>
      <sheetName val="Detail_WC_cover_-_do_not_impor6"/>
      <sheetName val="WC_(high-low)_(+data_pages)6"/>
      <sheetName val="WC_(+_data_pages)6"/>
      <sheetName val="WC_analytics_(+data_pages)6"/>
      <sheetName val="WC_analytics_graph(+data_pages6"/>
      <sheetName val="WC_sales_seas_(+further_pages)6"/>
      <sheetName val="WC_sales_seas_2(+data_pages)6"/>
      <sheetName val="FY04_WC_detail_(data_page)6"/>
      <sheetName val="FY05_WC_detail_(data_page)6"/>
      <sheetName val="FY06_WC_detail_(data_page)6"/>
      <sheetName val="Price_vol_cover_-_do_not_impor6"/>
      <sheetName val="Price-vol_summary_(+data_pages6"/>
      <sheetName val="Price-vol_(data_page_1)6"/>
      <sheetName val="Price-vol_(data_page_2)6"/>
      <sheetName val="Price-vol_(data_page_3)6"/>
      <sheetName val="Forecast_cover-do_not_import6"/>
      <sheetName val="Hist_accuracy_of_budget6"/>
      <sheetName val="Rest_of_year_analysis6"/>
      <sheetName val="Chart_pages_cover-do_not_impor6"/>
      <sheetName val="Line_chart6"/>
      <sheetName val="Stacked_column_chart6"/>
      <sheetName val="Bar_chart6"/>
      <sheetName val="Clustered_column6"/>
      <sheetName val="Column-line_on_2_axis_chart6"/>
      <sheetName val="Bubble_chart6"/>
      <sheetName val="Blocked_area_chart6"/>
      <sheetName val="Tablero_Contro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R4" t="str">
            <v>EBITDA Bridge</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ow r="7">
          <cell r="D7" t="str">
            <v>FY05A</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ow r="4">
          <cell r="R4" t="str">
            <v>EBITDA Bridge</v>
          </cell>
        </row>
      </sheetData>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
          <cell r="D7" t="str">
            <v>FY05A</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4">
          <cell r="R4" t="str">
            <v>EBITDA Bridge</v>
          </cell>
        </row>
      </sheetData>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7">
          <cell r="D7" t="str">
            <v>FY05A</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row r="4">
          <cell r="R4" t="str">
            <v>EBITDA Bridge</v>
          </cell>
        </row>
      </sheetData>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ow r="7">
          <cell r="D7" t="str">
            <v>FY05A</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 val="DFC - MemoriaCalculo - Mar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 val="Mapa Movimentação"/>
      <sheetName val="Ganho de Capital"/>
      <sheetName val="Versao 1b ___R_2_13_"/>
      <sheetName val="#REF"/>
      <sheetName val="A4"/>
      <sheetName val="Base Procv Liq"/>
      <sheetName val="Base Procv Bruta"/>
      <sheetName val="MONTHLY REPORT"/>
    </sheetNames>
    <sheetDataSet>
      <sheetData sheetId="0">
        <row r="6">
          <cell r="A6">
            <v>1</v>
          </cell>
        </row>
      </sheetData>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 val="SCENARIO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 val="Cover_-_do_not_import6"/>
      <sheetName val="Q_of_E_cover_-_do_not_import6"/>
      <sheetName val="Earnings_summary6"/>
      <sheetName val="Adjusted_EBITDA6"/>
      <sheetName val="EBITDA_Bridge6"/>
      <sheetName val="Pro_forma_EBITDA6"/>
      <sheetName val="Quarterly_P&amp;L6"/>
      <sheetName val="Monthly_P&amp;L_-_continuous6"/>
      <sheetName val="Monthly_P&amp;L_-_seasonality6"/>
      <sheetName val="Revenue_by_product_&amp;_customer6"/>
      <sheetName val="Annual_growth_by_segment6"/>
      <sheetName val="Growth_drivers6"/>
      <sheetName val="Gross_to_net_sales6"/>
      <sheetName val="Analysis_of_CoS6"/>
      <sheetName val="Operating_expenses6"/>
      <sheetName val="Employee_benefits6"/>
      <sheetName val="EBITDA_%_improv__vs_prior_year6"/>
      <sheetName val="Current_trading6"/>
      <sheetName val="Full_year_outturn6"/>
      <sheetName val="Standalone_costs6"/>
      <sheetName val="FX_exposure6"/>
      <sheetName val="Sensitivity_analysis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_-_IAS6"/>
      <sheetName val="Lead_BS_-_NA6"/>
      <sheetName val="Pro_forma_BS6"/>
      <sheetName val="Inventory_breakdown6"/>
      <sheetName val="Inventory_reserve6"/>
      <sheetName val="Accounts_receivable_ageing6"/>
      <sheetName val="Rollforward_of_AR6"/>
      <sheetName val="Accounts_payable6"/>
      <sheetName val="Accounts_payable_ageing6"/>
      <sheetName val="Fixed_assets6"/>
      <sheetName val="Prepaid_&amp;_other_current_assets6"/>
      <sheetName val="Intangible_assets6"/>
      <sheetName val="Other_assets6"/>
      <sheetName val="Accrued_expenses6"/>
      <sheetName val="Other_current_liabilities6"/>
      <sheetName val="Equity_rollforward6"/>
      <sheetName val="Unfunded_obligations6"/>
      <sheetName val="Cash_waterfall_analysis6"/>
      <sheetName val="Adjustments_to_enterprise_valu6"/>
      <sheetName val="WC_cover_-_do_not_import6"/>
      <sheetName val="WC_-_monthly_-_year_on_year6"/>
      <sheetName val="WC_-_monthly_-continuous6"/>
      <sheetName val="Adjusted_working_capital6"/>
      <sheetName val="Net_WC_(+_data_pages)6"/>
      <sheetName val="WC_(high-low)_(+data_pages)6"/>
      <sheetName val="WC_analytics_(+data_pages)6"/>
      <sheetName val="WC_indicators_(+data_pages)6"/>
      <sheetName val="WC_sales_seas_(+further_pages)6"/>
      <sheetName val="WC_sales_seas_2(+data_pages)6"/>
      <sheetName val="FY04_WC_detail_(data_page)6"/>
      <sheetName val="FY05_WC_detail_(data_page)6"/>
      <sheetName val="FY06_WC_detail_(data_page)6"/>
      <sheetName val="TF_subsect_cover-do_not_import6"/>
      <sheetName val="Mngt_to_stat_rec6"/>
      <sheetName val="Hist_accuracy_of_budget6"/>
      <sheetName val="Price_vol_cover_-_do_not_impor6"/>
      <sheetName val="Price_volume_profit_variance6"/>
      <sheetName val="Price_volume_sales_variance6"/>
      <sheetName val="Price-vol_summary_(+data_pages6"/>
      <sheetName val="Price-vol_(data_page_1)6"/>
      <sheetName val="Price-vol_(data_page_2)6"/>
      <sheetName val="Price-vol_(data_page_3)6"/>
      <sheetName val="Price-vol_(data_page_4)6"/>
      <sheetName val="Price-vol_(data_page_5)6"/>
      <sheetName val="Chart_pages_cover-do_not_impor6"/>
      <sheetName val="Line_chart6"/>
      <sheetName val="Stacked_column_chart6"/>
      <sheetName val="Bar_chart6"/>
      <sheetName val="Clustered_column6"/>
      <sheetName val="Column-line_on_2_axis_chart6"/>
      <sheetName val="Bubble_chart6"/>
      <sheetName val="Blocked_area_chart6"/>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7">
          <cell r="E7" t="str">
            <v>FY06A</v>
          </cell>
        </row>
      </sheetData>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7">
          <cell r="E7" t="str">
            <v>FY06A</v>
          </cell>
        </row>
      </sheetData>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ow r="7">
          <cell r="E7" t="str">
            <v>FY06A</v>
          </cell>
        </row>
      </sheetData>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ow r="7">
          <cell r="E7" t="str">
            <v>FY06A</v>
          </cell>
        </row>
      </sheetData>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 val="Lista 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sheetData sheetId="2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 val="Imobilizado_Resumo"/>
      <sheetName val="Imobilizado_Movimentacao"/>
      <sheetName val="WC_analytics_(+data_page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 val="CUAD_COMP"/>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 val="Guidance"/>
      <sheetName val="Links"/>
      <sheetName val="Lead"/>
      <sheetName val="Consolidate"/>
      <sheetName val="Abertura Nov'03"/>
      <sheetName val="Despesas"/>
      <sheetName val=""/>
      <sheetName val="Lista"/>
      <sheetName val="DEZ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 val="UMA"/>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 val="2.1.01.02.01.06"/>
      <sheetName val="2.1.01.02.01.05"/>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al Data"/>
      <sheetName val="Balance sheet"/>
      <sheetName val="P&amp;L"/>
      <sheetName val="FCF"/>
      <sheetName val="CASH FLOW 17-11"/>
      <sheetName val="Operating Income y Fcial result"/>
      <sheetName val="Main Metrics"/>
    </sheetNames>
    <sheetDataSet>
      <sheetData sheetId="0"/>
      <sheetData sheetId="1"/>
      <sheetData sheetId="2">
        <row r="17">
          <cell r="B17">
            <v>276293</v>
          </cell>
          <cell r="H17">
            <v>150066</v>
          </cell>
        </row>
      </sheetData>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BITDA"/>
      <sheetName val="Farming Production Data 10-11"/>
      <sheetName val="Farming Production Data 11-12"/>
      <sheetName val="Farming &amp; LT Highlights"/>
      <sheetName val="Crops &amp; Rice Tables"/>
      <sheetName val="CAPEX"/>
      <sheetName val="Indebtness"/>
      <sheetName val="Crop Sales"/>
      <sheetName val="Tierra Quickfood"/>
      <sheetName val="Company Highlights"/>
      <sheetName val="Corporate"/>
      <sheetName val="Land Portfolio"/>
      <sheetName val="Ending stocks"/>
      <sheetName val="Physical Hedge"/>
      <sheetName val="Futures and Options"/>
      <sheetName val="Operating Income y Fcial result"/>
      <sheetName val="Crops CFV"/>
      <sheetName val="Rice CFV"/>
      <sheetName val="Balance Sheet"/>
      <sheetName val="Cash Flow"/>
      <sheetName val="P&amp;L"/>
      <sheetName val="Tablas Earnings Release 4Q11"/>
    </sheetNames>
    <sheetDataSet>
      <sheetData sheetId="0">
        <row r="85">
          <cell r="K85">
            <v>8832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393.58709000000005</v>
          </cell>
        </row>
      </sheetData>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 val="Cross Bdr"/>
      <sheetName val="104002_BASE_DIC0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 val="Balancete sap"/>
      <sheetName val="Interf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view="pageBreakPreview" zoomScale="70" zoomScaleNormal="80" zoomScaleSheetLayoutView="70" workbookViewId="0">
      <selection activeCell="Q25" sqref="Q25"/>
    </sheetView>
  </sheetViews>
  <sheetFormatPr baseColWidth="10" defaultRowHeight="14.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5:Y63"/>
  <sheetViews>
    <sheetView showGridLines="0" tabSelected="1" view="pageBreakPreview" topLeftCell="A34" zoomScale="70" zoomScaleNormal="100" zoomScaleSheetLayoutView="70" workbookViewId="0">
      <selection activeCell="N34" sqref="N34"/>
    </sheetView>
  </sheetViews>
  <sheetFormatPr baseColWidth="10" defaultColWidth="11.453125" defaultRowHeight="14.5"/>
  <cols>
    <col min="1" max="1" width="2.1796875" bestFit="1" customWidth="1"/>
    <col min="2" max="2" width="55.453125" customWidth="1"/>
    <col min="3" max="14" width="12.453125" customWidth="1"/>
    <col min="15" max="15" width="4.453125" customWidth="1"/>
    <col min="24" max="24" width="11.453125" customWidth="1"/>
    <col min="26" max="26" width="3" customWidth="1"/>
  </cols>
  <sheetData>
    <row r="5" spans="1:25" ht="15.5" thickBot="1">
      <c r="A5" s="17" t="s">
        <v>173</v>
      </c>
      <c r="B5" s="71" t="s">
        <v>189</v>
      </c>
      <c r="C5" s="114">
        <v>2012</v>
      </c>
      <c r="D5" s="114">
        <v>2013</v>
      </c>
      <c r="E5" s="114">
        <v>2014</v>
      </c>
      <c r="F5" s="114">
        <v>2015</v>
      </c>
      <c r="G5" s="114">
        <v>2016</v>
      </c>
      <c r="H5" s="114">
        <v>2017</v>
      </c>
      <c r="I5" s="114">
        <v>2018</v>
      </c>
      <c r="J5" s="114">
        <v>2019</v>
      </c>
      <c r="K5" s="114">
        <v>2020</v>
      </c>
      <c r="L5" s="114">
        <v>2021</v>
      </c>
      <c r="M5" s="114">
        <v>2022</v>
      </c>
      <c r="N5" s="114">
        <v>2023</v>
      </c>
      <c r="X5" s="20"/>
      <c r="Y5" s="19"/>
    </row>
    <row r="6" spans="1:25" ht="15">
      <c r="B6" s="47" t="s">
        <v>188</v>
      </c>
      <c r="C6" s="233">
        <v>9279</v>
      </c>
      <c r="D6" s="233">
        <v>-25830.000000000015</v>
      </c>
      <c r="E6" s="233">
        <v>286384</v>
      </c>
      <c r="F6" s="233">
        <v>-4351</v>
      </c>
      <c r="G6" s="233">
        <v>3739</v>
      </c>
      <c r="H6" s="233">
        <v>11749</v>
      </c>
      <c r="I6" s="233">
        <v>-23233</v>
      </c>
      <c r="J6" s="233">
        <v>343</v>
      </c>
      <c r="K6" s="233">
        <v>1070</v>
      </c>
      <c r="L6" s="233">
        <v>130716.99999999997</v>
      </c>
      <c r="M6" s="233">
        <v>108606.00000000003</v>
      </c>
      <c r="N6" s="233">
        <v>226720.67620911205</v>
      </c>
      <c r="X6" s="20"/>
      <c r="Y6" s="19"/>
    </row>
    <row r="7" spans="1:25" ht="15">
      <c r="B7" s="47" t="s">
        <v>190</v>
      </c>
      <c r="C7" s="233">
        <v>26080</v>
      </c>
      <c r="D7" s="233">
        <v>21087</v>
      </c>
      <c r="E7" s="233">
        <v>9246</v>
      </c>
      <c r="F7" s="233">
        <v>23423</v>
      </c>
      <c r="G7" s="233">
        <v>19062</v>
      </c>
      <c r="H7" s="233">
        <v>38708</v>
      </c>
      <c r="I7" s="233">
        <v>183195</v>
      </c>
      <c r="J7" s="233">
        <v>108458</v>
      </c>
      <c r="K7" s="233">
        <v>109266</v>
      </c>
      <c r="L7" s="233">
        <v>-18939</v>
      </c>
      <c r="M7" s="233">
        <v>-19278</v>
      </c>
      <c r="N7" s="233">
        <v>-90930</v>
      </c>
      <c r="X7" s="20"/>
      <c r="Y7" s="19"/>
    </row>
    <row r="8" spans="1:25" ht="15">
      <c r="B8" s="47" t="s">
        <v>191</v>
      </c>
      <c r="C8" s="162">
        <v>0</v>
      </c>
      <c r="D8" s="233">
        <v>2560</v>
      </c>
      <c r="E8" s="233">
        <v>12031</v>
      </c>
      <c r="F8" s="233">
        <v>32700</v>
      </c>
      <c r="G8" s="233">
        <v>85214</v>
      </c>
      <c r="H8" s="233">
        <v>20758</v>
      </c>
      <c r="I8" s="233">
        <v>26693</v>
      </c>
      <c r="J8" s="233">
        <v>15594</v>
      </c>
      <c r="K8" s="233">
        <v>24363</v>
      </c>
      <c r="L8" s="233">
        <v>52650</v>
      </c>
      <c r="M8" s="233">
        <v>40195</v>
      </c>
      <c r="N8" s="233">
        <v>36863</v>
      </c>
      <c r="X8" s="20"/>
    </row>
    <row r="9" spans="1:25" ht="15">
      <c r="B9" s="47" t="s">
        <v>258</v>
      </c>
      <c r="C9" s="162">
        <v>0</v>
      </c>
      <c r="D9" s="162">
        <v>0</v>
      </c>
      <c r="E9" s="162">
        <v>0</v>
      </c>
      <c r="F9" s="162">
        <v>0</v>
      </c>
      <c r="G9" s="162">
        <v>0</v>
      </c>
      <c r="H9" s="162">
        <v>0</v>
      </c>
      <c r="I9" s="233">
        <v>-81928</v>
      </c>
      <c r="J9" s="233">
        <v>-92437</v>
      </c>
      <c r="K9" s="233">
        <v>-12064.495999999999</v>
      </c>
      <c r="L9" s="233">
        <v>-11540.611000000001</v>
      </c>
      <c r="M9" s="233">
        <v>2143.5029215885102</v>
      </c>
      <c r="N9" s="233">
        <v>-28816.323790887982</v>
      </c>
      <c r="X9" s="20"/>
    </row>
    <row r="10" spans="1:25" ht="15">
      <c r="B10" s="47" t="s">
        <v>227</v>
      </c>
      <c r="C10" s="162">
        <v>0</v>
      </c>
      <c r="D10" s="162">
        <v>0</v>
      </c>
      <c r="E10" s="162">
        <v>0</v>
      </c>
      <c r="F10" s="162">
        <v>0</v>
      </c>
      <c r="G10" s="162">
        <v>0</v>
      </c>
      <c r="H10" s="162">
        <v>0</v>
      </c>
      <c r="I10" s="233">
        <v>-13409</v>
      </c>
      <c r="J10" s="233">
        <v>325</v>
      </c>
      <c r="K10" s="233">
        <v>-1080</v>
      </c>
      <c r="L10" s="233">
        <v>4331</v>
      </c>
      <c r="M10" s="233">
        <v>2961</v>
      </c>
      <c r="N10" s="233">
        <v>-10620</v>
      </c>
      <c r="X10" s="20"/>
    </row>
    <row r="11" spans="1:25" ht="15">
      <c r="B11" s="47" t="s">
        <v>272</v>
      </c>
      <c r="C11" s="162"/>
      <c r="D11" s="162"/>
      <c r="E11" s="162"/>
      <c r="F11" s="162"/>
      <c r="G11" s="162"/>
      <c r="H11" s="162"/>
      <c r="I11" s="233"/>
      <c r="J11" s="233"/>
      <c r="K11" s="233"/>
      <c r="L11" s="233">
        <v>0</v>
      </c>
      <c r="M11" s="233">
        <v>-10107</v>
      </c>
      <c r="N11" s="233">
        <v>0</v>
      </c>
      <c r="X11" s="20"/>
    </row>
    <row r="12" spans="1:25" ht="15">
      <c r="B12" s="47" t="s">
        <v>257</v>
      </c>
      <c r="C12" s="162">
        <v>0</v>
      </c>
      <c r="D12" s="162">
        <v>0</v>
      </c>
      <c r="E12" s="233">
        <v>25508</v>
      </c>
      <c r="F12" s="233">
        <v>16066</v>
      </c>
      <c r="G12" s="162">
        <v>0</v>
      </c>
      <c r="H12" s="162">
        <v>0</v>
      </c>
      <c r="I12" s="162">
        <v>0</v>
      </c>
      <c r="J12" s="233">
        <v>8022</v>
      </c>
      <c r="K12" s="233">
        <v>10198</v>
      </c>
      <c r="L12" s="233">
        <v>0</v>
      </c>
      <c r="M12" s="233">
        <v>0</v>
      </c>
      <c r="N12" s="233">
        <v>20245</v>
      </c>
      <c r="X12" s="20"/>
    </row>
    <row r="13" spans="1:25" ht="15">
      <c r="B13" s="242" t="s">
        <v>189</v>
      </c>
      <c r="C13" s="69">
        <v>35359</v>
      </c>
      <c r="D13" s="69">
        <v>-2183.0000000000146</v>
      </c>
      <c r="E13" s="69">
        <v>333169</v>
      </c>
      <c r="F13" s="69">
        <v>67838</v>
      </c>
      <c r="G13" s="69">
        <v>108015</v>
      </c>
      <c r="H13" s="69">
        <v>71215</v>
      </c>
      <c r="I13" s="69">
        <v>91318</v>
      </c>
      <c r="J13" s="69">
        <v>40305</v>
      </c>
      <c r="K13" s="69">
        <v>131752.50400000002</v>
      </c>
      <c r="L13" s="69">
        <v>157218.38899999997</v>
      </c>
      <c r="M13" s="69">
        <v>124520.50292158854</v>
      </c>
      <c r="N13" s="69">
        <v>153462.35241822407</v>
      </c>
      <c r="X13" s="20"/>
    </row>
    <row r="14" spans="1:25" ht="15">
      <c r="B14" s="234"/>
      <c r="C14" s="235"/>
      <c r="D14" s="235"/>
      <c r="E14" s="235"/>
      <c r="F14" s="235"/>
      <c r="G14" s="235"/>
      <c r="H14" s="235"/>
      <c r="I14" s="235"/>
      <c r="J14" s="235"/>
      <c r="K14" s="235"/>
      <c r="L14" s="235"/>
      <c r="M14" s="235"/>
      <c r="N14" s="235"/>
      <c r="X14" s="20"/>
    </row>
    <row r="15" spans="1:25" ht="15.5" thickBot="1">
      <c r="A15" s="17" t="s">
        <v>173</v>
      </c>
      <c r="B15" s="71" t="s">
        <v>243</v>
      </c>
      <c r="C15" s="114">
        <v>2012</v>
      </c>
      <c r="D15" s="114">
        <v>2013</v>
      </c>
      <c r="E15" s="114">
        <v>2014</v>
      </c>
      <c r="F15" s="114">
        <v>2015</v>
      </c>
      <c r="G15" s="114">
        <v>2016</v>
      </c>
      <c r="H15" s="114">
        <v>2017</v>
      </c>
      <c r="I15" s="114">
        <v>2018</v>
      </c>
      <c r="J15" s="114">
        <v>2019</v>
      </c>
      <c r="K15" s="114">
        <v>2020</v>
      </c>
      <c r="L15" s="114">
        <v>2021</v>
      </c>
      <c r="M15" s="114">
        <v>2022</v>
      </c>
      <c r="N15" s="114">
        <v>2023</v>
      </c>
      <c r="X15" s="20"/>
      <c r="Y15" s="19"/>
    </row>
    <row r="16" spans="1:25" ht="15">
      <c r="B16" s="47" t="s">
        <v>192</v>
      </c>
      <c r="C16" s="236">
        <v>1028278</v>
      </c>
      <c r="D16" s="236">
        <v>988738</v>
      </c>
      <c r="E16" s="236">
        <v>980424</v>
      </c>
      <c r="F16" s="236">
        <v>1486826</v>
      </c>
      <c r="G16" s="236">
        <v>1250401</v>
      </c>
      <c r="H16" s="236">
        <v>1255265</v>
      </c>
      <c r="I16" s="236">
        <v>819223.2782399999</v>
      </c>
      <c r="J16" s="236">
        <v>985186.61477999971</v>
      </c>
      <c r="K16" s="236">
        <v>1051000</v>
      </c>
      <c r="L16" s="236">
        <v>987317.0127640001</v>
      </c>
      <c r="M16" s="236">
        <v>896905.19721999986</v>
      </c>
      <c r="N16" s="236">
        <v>1176661.05</v>
      </c>
      <c r="X16" s="20"/>
    </row>
    <row r="17" spans="1:25" ht="15">
      <c r="B17" s="47" t="s">
        <v>244</v>
      </c>
      <c r="C17" s="233">
        <v>35359</v>
      </c>
      <c r="D17" s="233">
        <v>-2183.0000000000146</v>
      </c>
      <c r="E17" s="233">
        <v>333169</v>
      </c>
      <c r="F17" s="233">
        <v>67838</v>
      </c>
      <c r="G17" s="233">
        <v>108015</v>
      </c>
      <c r="H17" s="233">
        <v>71215</v>
      </c>
      <c r="I17" s="233">
        <v>91318</v>
      </c>
      <c r="J17" s="233">
        <v>40305</v>
      </c>
      <c r="K17" s="233">
        <v>131752.50400000002</v>
      </c>
      <c r="L17" s="233">
        <v>157218.38899999997</v>
      </c>
      <c r="M17" s="233">
        <v>124520.50292158854</v>
      </c>
      <c r="N17" s="233">
        <v>153462.35241822407</v>
      </c>
    </row>
    <row r="18" spans="1:25" ht="15">
      <c r="B18" s="243" t="s">
        <v>243</v>
      </c>
      <c r="C18" s="244">
        <v>29.081082609802312</v>
      </c>
      <c r="D18" s="244" t="s">
        <v>385</v>
      </c>
      <c r="E18" s="244">
        <v>2.9427227623218246</v>
      </c>
      <c r="F18" s="244">
        <v>21.917302986526725</v>
      </c>
      <c r="G18" s="244">
        <v>11.576179234365597</v>
      </c>
      <c r="H18" s="244">
        <v>17.626412974794636</v>
      </c>
      <c r="I18" s="244">
        <v>8.9711040346919546</v>
      </c>
      <c r="J18" s="244">
        <v>24.443285318943051</v>
      </c>
      <c r="K18" s="244">
        <v>7.9770779916258734</v>
      </c>
      <c r="L18" s="244">
        <v>6.2799079614281021</v>
      </c>
      <c r="M18" s="244">
        <v>7.2028716249627385</v>
      </c>
      <c r="N18" s="244">
        <v>7.6674248208661524</v>
      </c>
    </row>
    <row r="19" spans="1:25" ht="15">
      <c r="B19" s="47"/>
      <c r="C19" s="65"/>
      <c r="D19" s="65"/>
      <c r="E19" s="65"/>
      <c r="F19" s="65"/>
      <c r="G19" s="65"/>
      <c r="H19" s="65"/>
      <c r="I19" s="65"/>
      <c r="J19" s="65"/>
      <c r="K19" s="65"/>
      <c r="L19" s="65"/>
      <c r="M19" s="65"/>
      <c r="N19" s="65"/>
    </row>
    <row r="20" spans="1:25" ht="15.5" thickBot="1">
      <c r="A20" s="17" t="s">
        <v>173</v>
      </c>
      <c r="B20" s="71" t="s">
        <v>320</v>
      </c>
      <c r="C20" s="114">
        <v>2012</v>
      </c>
      <c r="D20" s="114">
        <v>2013</v>
      </c>
      <c r="E20" s="114">
        <v>2014</v>
      </c>
      <c r="F20" s="114">
        <v>2015</v>
      </c>
      <c r="G20" s="114">
        <v>2016</v>
      </c>
      <c r="H20" s="114">
        <v>2017</v>
      </c>
      <c r="I20" s="114">
        <v>2018</v>
      </c>
      <c r="J20" s="114">
        <v>2019</v>
      </c>
      <c r="K20" s="114">
        <v>2020</v>
      </c>
      <c r="L20" s="114">
        <v>2021</v>
      </c>
      <c r="M20" s="114">
        <v>2022</v>
      </c>
      <c r="N20" s="114">
        <v>2023</v>
      </c>
      <c r="X20" s="20"/>
      <c r="Y20" s="19"/>
    </row>
    <row r="21" spans="1:25" ht="15">
      <c r="B21" s="47" t="s">
        <v>192</v>
      </c>
      <c r="C21" s="236">
        <v>1028278</v>
      </c>
      <c r="D21" s="236">
        <v>988738</v>
      </c>
      <c r="E21" s="236">
        <v>980424</v>
      </c>
      <c r="F21" s="236">
        <v>1486826</v>
      </c>
      <c r="G21" s="236">
        <v>1250401</v>
      </c>
      <c r="H21" s="236">
        <v>1255265</v>
      </c>
      <c r="I21" s="236">
        <v>819223.2782399999</v>
      </c>
      <c r="J21" s="236">
        <v>985186.61477999971</v>
      </c>
      <c r="K21" s="236">
        <v>1051000</v>
      </c>
      <c r="L21" s="236">
        <v>987317.0127640001</v>
      </c>
      <c r="M21" s="236">
        <v>896905.19721999986</v>
      </c>
      <c r="N21" s="236">
        <v>1176661.05</v>
      </c>
    </row>
    <row r="22" spans="1:25" ht="15.75" customHeight="1">
      <c r="B22" s="47" t="s">
        <v>245</v>
      </c>
      <c r="C22" s="233">
        <v>1026043</v>
      </c>
      <c r="D22" s="233">
        <v>854349</v>
      </c>
      <c r="E22" s="233">
        <v>777227</v>
      </c>
      <c r="F22" s="233">
        <v>527419</v>
      </c>
      <c r="G22" s="233">
        <v>671673</v>
      </c>
      <c r="H22" s="233">
        <v>645131</v>
      </c>
      <c r="I22" s="233">
        <v>891381</v>
      </c>
      <c r="J22" s="233">
        <v>1128024</v>
      </c>
      <c r="K22" s="233">
        <v>963724</v>
      </c>
      <c r="L22" s="233">
        <v>1047830</v>
      </c>
      <c r="M22" s="233">
        <v>1163643</v>
      </c>
      <c r="N22" s="233">
        <v>1265648</v>
      </c>
    </row>
    <row r="23" spans="1:25" ht="15.75" customHeight="1">
      <c r="B23" s="243" t="s">
        <v>243</v>
      </c>
      <c r="C23" s="244">
        <v>1.0021782712810281</v>
      </c>
      <c r="D23" s="244">
        <v>1.1572998856439229</v>
      </c>
      <c r="E23" s="244">
        <v>1.2614384214650289</v>
      </c>
      <c r="F23" s="244">
        <v>2.8190603675635502</v>
      </c>
      <c r="G23" s="244">
        <v>1.8616216522027833</v>
      </c>
      <c r="H23" s="244">
        <v>1.9457521030612388</v>
      </c>
      <c r="I23" s="244">
        <v>0.91904951781561406</v>
      </c>
      <c r="J23" s="244">
        <v>0.87337380656794505</v>
      </c>
      <c r="K23" s="244">
        <v>1.0905611980193499</v>
      </c>
      <c r="L23" s="244">
        <v>0.94224923199755695</v>
      </c>
      <c r="M23" s="244">
        <v>0.77077350804327427</v>
      </c>
      <c r="N23" s="244">
        <v>0.92969060117821067</v>
      </c>
    </row>
    <row r="24" spans="1:25" ht="15.75" customHeight="1">
      <c r="B24" s="237" t="s">
        <v>246</v>
      </c>
      <c r="C24" s="65"/>
      <c r="D24" s="65"/>
      <c r="E24" s="65"/>
      <c r="F24" s="65"/>
      <c r="G24" s="65"/>
      <c r="H24" s="65"/>
      <c r="I24" s="65"/>
      <c r="J24" s="65"/>
      <c r="K24" s="65"/>
      <c r="L24" s="65"/>
      <c r="M24" s="65"/>
      <c r="N24" s="65"/>
    </row>
    <row r="25" spans="1:25" ht="15.75" customHeight="1">
      <c r="B25" s="237"/>
      <c r="C25" s="65"/>
      <c r="D25" s="65"/>
      <c r="E25" s="65"/>
      <c r="F25" s="65"/>
      <c r="G25" s="65"/>
      <c r="H25" s="65"/>
      <c r="I25" s="65"/>
      <c r="J25" s="65"/>
      <c r="K25" s="65"/>
      <c r="L25" s="65"/>
      <c r="M25" s="65"/>
      <c r="N25" s="65"/>
    </row>
    <row r="26" spans="1:25" ht="15.5" thickBot="1">
      <c r="A26" s="17" t="s">
        <v>173</v>
      </c>
      <c r="B26" s="71" t="s">
        <v>363</v>
      </c>
      <c r="C26" s="114">
        <v>2012</v>
      </c>
      <c r="D26" s="114">
        <v>2013</v>
      </c>
      <c r="E26" s="114">
        <v>2014</v>
      </c>
      <c r="F26" s="114">
        <v>2015</v>
      </c>
      <c r="G26" s="114">
        <v>2016</v>
      </c>
      <c r="H26" s="114">
        <v>2017</v>
      </c>
      <c r="I26" s="114">
        <v>2018</v>
      </c>
      <c r="J26" s="114">
        <v>2019</v>
      </c>
      <c r="K26" s="114">
        <v>2020</v>
      </c>
      <c r="L26" s="114">
        <v>2021</v>
      </c>
      <c r="M26" s="114">
        <v>2022</v>
      </c>
      <c r="N26" s="114">
        <v>2023</v>
      </c>
      <c r="X26" s="20"/>
      <c r="Y26" s="19"/>
    </row>
    <row r="27" spans="1:25" ht="15.75" customHeight="1">
      <c r="B27" s="47" t="s">
        <v>192</v>
      </c>
      <c r="C27" s="236">
        <v>1028278</v>
      </c>
      <c r="D27" s="236">
        <v>988738</v>
      </c>
      <c r="E27" s="236">
        <v>980424</v>
      </c>
      <c r="F27" s="236">
        <v>1486826</v>
      </c>
      <c r="G27" s="236">
        <v>1250401</v>
      </c>
      <c r="H27" s="236">
        <v>1255265</v>
      </c>
      <c r="I27" s="236">
        <v>819223.2782399999</v>
      </c>
      <c r="J27" s="236">
        <v>985186.61477999971</v>
      </c>
      <c r="K27" s="236">
        <v>1051000</v>
      </c>
      <c r="L27" s="236">
        <v>987317.0127640001</v>
      </c>
      <c r="M27" s="236">
        <v>896905.19721999986</v>
      </c>
      <c r="N27" s="236">
        <v>1176661.05</v>
      </c>
    </row>
    <row r="28" spans="1:25" ht="15.75" customHeight="1">
      <c r="B28" s="47" t="s">
        <v>340</v>
      </c>
      <c r="C28" s="233">
        <v>29381.70399172639</v>
      </c>
      <c r="D28" s="233">
        <v>44896.916092725864</v>
      </c>
      <c r="E28" s="233">
        <v>46169.84902458539</v>
      </c>
      <c r="F28" s="233">
        <v>74978</v>
      </c>
      <c r="G28" s="233">
        <v>133122</v>
      </c>
      <c r="H28" s="233">
        <v>79057</v>
      </c>
      <c r="I28" s="233">
        <v>78666</v>
      </c>
      <c r="J28" s="233">
        <v>66683</v>
      </c>
      <c r="K28" s="233">
        <v>106142.29218718785</v>
      </c>
      <c r="L28" s="233">
        <v>151768.60523309602</v>
      </c>
      <c r="M28" s="233">
        <v>141285.87629853428</v>
      </c>
      <c r="N28" s="233">
        <v>175874.1493030485</v>
      </c>
    </row>
    <row r="29" spans="1:25" ht="15.75" customHeight="1">
      <c r="B29" s="243" t="s">
        <v>363</v>
      </c>
      <c r="C29" s="246">
        <v>2.8573696988291482E-2</v>
      </c>
      <c r="D29" s="246">
        <v>4.5408304417070916E-2</v>
      </c>
      <c r="E29" s="246">
        <v>4.7091716466126275E-2</v>
      </c>
      <c r="F29" s="246">
        <v>5.0428227647350797E-2</v>
      </c>
      <c r="G29" s="246">
        <v>0.10646344652635435</v>
      </c>
      <c r="H29" s="246">
        <v>6.2980326863251987E-2</v>
      </c>
      <c r="I29" s="246">
        <v>9.6025103399166326E-2</v>
      </c>
      <c r="J29" s="246">
        <v>6.7685653661556155E-2</v>
      </c>
      <c r="K29" s="246">
        <v>0.10099171473566874</v>
      </c>
      <c r="L29" s="246">
        <v>0.15371821134553215</v>
      </c>
      <c r="M29" s="246">
        <v>0.15752598684504956</v>
      </c>
      <c r="N29" s="246">
        <v>0.14946882902518827</v>
      </c>
    </row>
    <row r="30" spans="1:25" ht="15.75" customHeight="1">
      <c r="B30" s="47"/>
      <c r="C30" s="65"/>
      <c r="D30" s="65"/>
      <c r="E30" s="65"/>
      <c r="F30" s="65"/>
      <c r="G30" s="65"/>
      <c r="H30" s="65"/>
      <c r="I30" s="65"/>
      <c r="J30" s="65"/>
      <c r="K30" s="65"/>
      <c r="L30" s="65"/>
      <c r="M30" s="65"/>
      <c r="N30" s="65"/>
    </row>
    <row r="31" spans="1:25" ht="15.5" thickBot="1">
      <c r="A31" s="17" t="s">
        <v>173</v>
      </c>
      <c r="B31" s="71" t="s">
        <v>247</v>
      </c>
      <c r="C31" s="114">
        <v>2012</v>
      </c>
      <c r="D31" s="114">
        <v>2013</v>
      </c>
      <c r="E31" s="114">
        <v>2014</v>
      </c>
      <c r="F31" s="114">
        <v>2015</v>
      </c>
      <c r="G31" s="114">
        <v>2016</v>
      </c>
      <c r="H31" s="114">
        <v>2017</v>
      </c>
      <c r="I31" s="114">
        <v>2018</v>
      </c>
      <c r="J31" s="114">
        <v>2019</v>
      </c>
      <c r="K31" s="114">
        <v>2020</v>
      </c>
      <c r="L31" s="114">
        <v>2021</v>
      </c>
      <c r="M31" s="114">
        <v>2022</v>
      </c>
      <c r="N31" s="114">
        <v>2023</v>
      </c>
      <c r="X31" s="20"/>
      <c r="Y31" s="19"/>
    </row>
    <row r="32" spans="1:25" ht="15.75" customHeight="1">
      <c r="B32" s="47" t="s">
        <v>244</v>
      </c>
      <c r="C32" s="236">
        <v>35359</v>
      </c>
      <c r="D32" s="236">
        <v>-2183.0000000000146</v>
      </c>
      <c r="E32" s="236">
        <v>333169</v>
      </c>
      <c r="F32" s="236">
        <v>67838</v>
      </c>
      <c r="G32" s="236">
        <v>108015</v>
      </c>
      <c r="H32" s="233">
        <v>71215</v>
      </c>
      <c r="I32" s="236">
        <v>91318</v>
      </c>
      <c r="J32" s="236">
        <v>40305</v>
      </c>
      <c r="K32" s="236">
        <v>131752.50400000002</v>
      </c>
      <c r="L32" s="236">
        <v>157218.38899999997</v>
      </c>
      <c r="M32" s="236">
        <v>124520.50292158854</v>
      </c>
      <c r="N32" s="236">
        <v>153462.35241822407</v>
      </c>
    </row>
    <row r="33" spans="1:25" ht="15.75" customHeight="1">
      <c r="B33" s="47" t="s">
        <v>248</v>
      </c>
      <c r="C33" s="233">
        <v>122216746</v>
      </c>
      <c r="D33" s="233">
        <v>121742124</v>
      </c>
      <c r="E33" s="233">
        <v>120489144</v>
      </c>
      <c r="F33" s="233">
        <v>121092012</v>
      </c>
      <c r="G33" s="233">
        <v>121143497</v>
      </c>
      <c r="H33" s="233">
        <v>117738419</v>
      </c>
      <c r="I33" s="233">
        <v>117738419</v>
      </c>
      <c r="J33" s="233">
        <v>117738419</v>
      </c>
      <c r="K33" s="233">
        <v>117812864</v>
      </c>
      <c r="L33" s="233">
        <v>111096772</v>
      </c>
      <c r="M33" s="233">
        <v>108191218</v>
      </c>
      <c r="N33" s="233">
        <v>106005500</v>
      </c>
    </row>
    <row r="34" spans="1:25" ht="15.75" customHeight="1">
      <c r="B34" s="238" t="s">
        <v>249</v>
      </c>
      <c r="C34" s="239">
        <v>122220606</v>
      </c>
      <c r="D34" s="239">
        <v>122381815</v>
      </c>
      <c r="E34" s="239">
        <v>122381815</v>
      </c>
      <c r="F34" s="239">
        <v>122381815</v>
      </c>
      <c r="G34" s="239">
        <v>122381815</v>
      </c>
      <c r="H34" s="239">
        <v>122381815</v>
      </c>
      <c r="I34" s="239">
        <v>122381815</v>
      </c>
      <c r="J34" s="239">
        <v>122381815</v>
      </c>
      <c r="K34" s="239">
        <v>122381815</v>
      </c>
      <c r="L34" s="239">
        <v>122381815</v>
      </c>
      <c r="M34" s="239">
        <v>111381815</v>
      </c>
      <c r="N34" s="239">
        <v>111381815</v>
      </c>
    </row>
    <row r="35" spans="1:25" ht="15.75" customHeight="1">
      <c r="B35" s="238" t="s">
        <v>250</v>
      </c>
      <c r="C35" s="239">
        <v>3860</v>
      </c>
      <c r="D35" s="239">
        <v>639691</v>
      </c>
      <c r="E35" s="239">
        <v>1892671</v>
      </c>
      <c r="F35" s="239">
        <v>1289803</v>
      </c>
      <c r="G35" s="239">
        <v>1238318</v>
      </c>
      <c r="H35" s="239">
        <v>4643396</v>
      </c>
      <c r="I35" s="239">
        <v>5825166</v>
      </c>
      <c r="J35" s="233">
        <v>5295765</v>
      </c>
      <c r="K35" s="233">
        <v>5043016</v>
      </c>
      <c r="L35" s="233">
        <v>11285043</v>
      </c>
      <c r="M35" s="233">
        <v>3190597</v>
      </c>
      <c r="N35" s="233">
        <v>5376315</v>
      </c>
    </row>
    <row r="36" spans="1:25" ht="15.75" customHeight="1">
      <c r="B36" s="243" t="s">
        <v>251</v>
      </c>
      <c r="C36" s="245">
        <v>0.28931387193044722</v>
      </c>
      <c r="D36" s="245">
        <v>-1.7931344782517632E-2</v>
      </c>
      <c r="E36" s="245">
        <v>2.7651370815614724</v>
      </c>
      <c r="F36" s="245">
        <v>0.56021862119195776</v>
      </c>
      <c r="G36" s="245">
        <v>0.89162854527800195</v>
      </c>
      <c r="H36" s="245">
        <v>0.6048577907267465</v>
      </c>
      <c r="I36" s="245">
        <v>0.77560069835828183</v>
      </c>
      <c r="J36" s="245">
        <v>0.34232666229363928</v>
      </c>
      <c r="K36" s="245">
        <v>1.1183201861555629</v>
      </c>
      <c r="L36" s="245">
        <v>1.4151481286963044</v>
      </c>
      <c r="M36" s="245">
        <v>1.1509298557077761</v>
      </c>
      <c r="N36" s="245">
        <v>1.4476829260578372</v>
      </c>
    </row>
    <row r="37" spans="1:25" ht="15.75" customHeight="1">
      <c r="B37" s="47"/>
      <c r="C37" s="65"/>
      <c r="D37" s="65"/>
      <c r="E37" s="65"/>
      <c r="F37" s="65"/>
      <c r="G37" s="65"/>
      <c r="H37" s="65"/>
      <c r="I37" s="65"/>
      <c r="J37" s="65"/>
      <c r="K37" s="65"/>
      <c r="L37" s="65"/>
      <c r="M37" s="65"/>
      <c r="N37" s="65"/>
    </row>
    <row r="38" spans="1:25" ht="15.5" thickBot="1">
      <c r="A38" s="17" t="s">
        <v>173</v>
      </c>
      <c r="B38" s="71" t="s">
        <v>252</v>
      </c>
      <c r="C38" s="114">
        <v>2012</v>
      </c>
      <c r="D38" s="114">
        <v>2013</v>
      </c>
      <c r="E38" s="114">
        <v>2014</v>
      </c>
      <c r="F38" s="114">
        <v>2015</v>
      </c>
      <c r="G38" s="114">
        <v>2016</v>
      </c>
      <c r="H38" s="114">
        <v>2017</v>
      </c>
      <c r="I38" s="114">
        <v>2018</v>
      </c>
      <c r="J38" s="114">
        <v>2019</v>
      </c>
      <c r="K38" s="114">
        <v>2020</v>
      </c>
      <c r="L38" s="114">
        <v>2021</v>
      </c>
      <c r="M38" s="114">
        <v>2022</v>
      </c>
      <c r="N38" s="114">
        <v>2023</v>
      </c>
      <c r="X38" s="20"/>
      <c r="Y38" s="19"/>
    </row>
    <row r="39" spans="1:25" ht="13.5" customHeight="1">
      <c r="B39" s="47" t="s">
        <v>381</v>
      </c>
      <c r="C39" s="236">
        <v>91678</v>
      </c>
      <c r="D39" s="236">
        <v>121548</v>
      </c>
      <c r="E39" s="236">
        <v>115725</v>
      </c>
      <c r="F39" s="236">
        <v>119455</v>
      </c>
      <c r="G39" s="236">
        <v>161162</v>
      </c>
      <c r="H39" s="236">
        <v>131354</v>
      </c>
      <c r="I39" s="236">
        <v>162586</v>
      </c>
      <c r="J39" s="236">
        <v>109772</v>
      </c>
      <c r="K39" s="236">
        <v>187340</v>
      </c>
      <c r="L39" s="236">
        <v>226648</v>
      </c>
      <c r="M39" s="236">
        <v>214890</v>
      </c>
      <c r="N39" s="236">
        <v>186322</v>
      </c>
    </row>
    <row r="40" spans="1:25" ht="15.75" customHeight="1">
      <c r="B40" s="47" t="s">
        <v>254</v>
      </c>
      <c r="C40" s="233">
        <v>1777955</v>
      </c>
      <c r="D40" s="233">
        <v>1711476</v>
      </c>
      <c r="E40" s="233">
        <v>1646164</v>
      </c>
      <c r="F40" s="233">
        <v>1355394</v>
      </c>
      <c r="G40" s="233">
        <v>1455766</v>
      </c>
      <c r="H40" s="233">
        <v>1607201</v>
      </c>
      <c r="I40" s="233">
        <v>2277372</v>
      </c>
      <c r="J40" s="233">
        <v>2521307</v>
      </c>
      <c r="K40" s="233">
        <v>2482236</v>
      </c>
      <c r="L40" s="233">
        <v>2582401</v>
      </c>
      <c r="M40" s="233">
        <v>3108855</v>
      </c>
      <c r="N40" s="233">
        <v>3164894</v>
      </c>
    </row>
    <row r="41" spans="1:25" ht="15.75" customHeight="1">
      <c r="B41" s="243" t="s">
        <v>252</v>
      </c>
      <c r="C41" s="246">
        <v>1.9887454969332745E-2</v>
      </c>
      <c r="D41" s="246">
        <v>7.1019400797907764E-2</v>
      </c>
      <c r="E41" s="246">
        <v>7.0299800019925113E-2</v>
      </c>
      <c r="F41" s="246">
        <v>8.8133044708771036E-2</v>
      </c>
      <c r="G41" s="246">
        <v>0.11070597884550126</v>
      </c>
      <c r="H41" s="246">
        <v>8.1728421025123801E-2</v>
      </c>
      <c r="I41" s="246">
        <v>7.1391937724710766E-2</v>
      </c>
      <c r="J41" s="246">
        <v>4.3537736578687168E-2</v>
      </c>
      <c r="K41" s="246">
        <v>7.547227580294541E-2</v>
      </c>
      <c r="L41" s="246">
        <v>8.7766384848828663E-2</v>
      </c>
      <c r="M41" s="246">
        <v>6.9121911443280559E-2</v>
      </c>
      <c r="N41" s="246">
        <v>5.8871481951686219E-2</v>
      </c>
    </row>
    <row r="42" spans="1:25" ht="15.75" customHeight="1">
      <c r="B42" s="47"/>
      <c r="C42" s="65"/>
      <c r="D42" s="65"/>
      <c r="E42" s="65"/>
      <c r="F42" s="65"/>
      <c r="G42" s="65"/>
      <c r="H42" s="65"/>
      <c r="I42" s="65"/>
      <c r="J42" s="65"/>
      <c r="K42" s="65"/>
      <c r="L42" s="65"/>
      <c r="M42" s="65"/>
      <c r="N42" s="65"/>
    </row>
    <row r="43" spans="1:25" ht="15.5" thickBot="1">
      <c r="A43" s="17" t="s">
        <v>173</v>
      </c>
      <c r="B43" s="71" t="s">
        <v>255</v>
      </c>
      <c r="C43" s="114">
        <v>2012</v>
      </c>
      <c r="D43" s="114">
        <v>2013</v>
      </c>
      <c r="E43" s="114">
        <v>2014</v>
      </c>
      <c r="F43" s="114">
        <v>2015</v>
      </c>
      <c r="G43" s="114">
        <v>2016</v>
      </c>
      <c r="H43" s="114">
        <v>2017</v>
      </c>
      <c r="I43" s="114">
        <v>2018</v>
      </c>
      <c r="J43" s="114">
        <v>2019</v>
      </c>
      <c r="K43" s="114">
        <v>2020</v>
      </c>
      <c r="L43" s="114">
        <v>2021</v>
      </c>
      <c r="M43" s="114">
        <v>2022</v>
      </c>
      <c r="N43" s="114">
        <v>2023</v>
      </c>
      <c r="X43" s="20"/>
      <c r="Y43" s="19"/>
    </row>
    <row r="44" spans="1:25" ht="15.75" customHeight="1">
      <c r="B44" s="47" t="s">
        <v>253</v>
      </c>
      <c r="C44" s="236">
        <v>35359</v>
      </c>
      <c r="D44" s="236">
        <v>-2183.0000000000146</v>
      </c>
      <c r="E44" s="236">
        <v>333169</v>
      </c>
      <c r="F44" s="236">
        <v>67838</v>
      </c>
      <c r="G44" s="236">
        <v>108015</v>
      </c>
      <c r="H44" s="233">
        <v>71215</v>
      </c>
      <c r="I44" s="236">
        <v>91318</v>
      </c>
      <c r="J44" s="236">
        <v>40305</v>
      </c>
      <c r="K44" s="236">
        <v>131752.50400000002</v>
      </c>
      <c r="L44" s="236">
        <v>157218.38899999997</v>
      </c>
      <c r="M44" s="236">
        <v>124520.50292158854</v>
      </c>
      <c r="N44" s="236">
        <v>153462.35241822407</v>
      </c>
    </row>
    <row r="45" spans="1:25" ht="15.75" customHeight="1">
      <c r="B45" s="47" t="s">
        <v>256</v>
      </c>
      <c r="C45" s="233">
        <v>1026043</v>
      </c>
      <c r="D45" s="233">
        <v>854349</v>
      </c>
      <c r="E45" s="233">
        <v>777227</v>
      </c>
      <c r="F45" s="233">
        <v>527419</v>
      </c>
      <c r="G45" s="233">
        <v>671673</v>
      </c>
      <c r="H45" s="233">
        <v>645131</v>
      </c>
      <c r="I45" s="233">
        <v>891381</v>
      </c>
      <c r="J45" s="233">
        <v>1128024</v>
      </c>
      <c r="K45" s="233">
        <v>963724</v>
      </c>
      <c r="L45" s="233">
        <v>1047830</v>
      </c>
      <c r="M45" s="233">
        <v>1163643</v>
      </c>
      <c r="N45" s="233">
        <v>1265648</v>
      </c>
    </row>
    <row r="46" spans="1:25" ht="15.75" customHeight="1">
      <c r="B46" s="243" t="s">
        <v>255</v>
      </c>
      <c r="C46" s="246">
        <v>3.4461518669295539E-2</v>
      </c>
      <c r="D46" s="246" t="s">
        <v>385</v>
      </c>
      <c r="E46" s="246">
        <v>0.42866369799299303</v>
      </c>
      <c r="F46" s="246">
        <v>0.12862259418033858</v>
      </c>
      <c r="G46" s="246">
        <v>0.16081486080280136</v>
      </c>
      <c r="H46" s="246">
        <v>0.11038843273691699</v>
      </c>
      <c r="I46" s="246">
        <v>0.10244553114773593</v>
      </c>
      <c r="J46" s="246">
        <v>3.5730622752707386E-2</v>
      </c>
      <c r="K46" s="246">
        <v>0.13671186356259676</v>
      </c>
      <c r="L46" s="246">
        <v>0.15004188561121554</v>
      </c>
      <c r="M46" s="246">
        <v>0.10700919691141401</v>
      </c>
      <c r="N46" s="246">
        <v>0.12125200088667945</v>
      </c>
    </row>
    <row r="47" spans="1:25" ht="15.75" customHeight="1">
      <c r="B47" s="47"/>
      <c r="C47" s="65"/>
      <c r="D47" s="65"/>
      <c r="E47" s="65"/>
      <c r="F47" s="65"/>
      <c r="G47" s="65"/>
      <c r="H47" s="65"/>
      <c r="I47" s="65"/>
      <c r="J47" s="65"/>
      <c r="K47" s="65"/>
      <c r="L47" s="65"/>
      <c r="M47" s="65"/>
      <c r="N47" s="65"/>
    </row>
    <row r="48" spans="1:25" ht="15">
      <c r="B48" s="47"/>
      <c r="C48" s="65"/>
      <c r="D48" s="65"/>
      <c r="E48" s="65"/>
      <c r="F48" s="65"/>
      <c r="G48" s="65"/>
      <c r="H48" s="65"/>
      <c r="I48" s="65"/>
      <c r="J48" s="65"/>
      <c r="K48" s="65"/>
      <c r="L48" s="65"/>
      <c r="M48" s="65"/>
      <c r="N48" s="65"/>
      <c r="X48" s="20"/>
    </row>
    <row r="49" spans="1:25" ht="15.5" thickBot="1">
      <c r="A49" s="17" t="s">
        <v>173</v>
      </c>
      <c r="B49" s="71" t="s">
        <v>180</v>
      </c>
      <c r="C49" s="114">
        <v>2012</v>
      </c>
      <c r="D49" s="114">
        <v>2013</v>
      </c>
      <c r="E49" s="114">
        <v>2014</v>
      </c>
      <c r="F49" s="114">
        <v>2015</v>
      </c>
      <c r="G49" s="114">
        <v>2016</v>
      </c>
      <c r="H49" s="114">
        <v>2017</v>
      </c>
      <c r="I49" s="114">
        <v>2018</v>
      </c>
      <c r="J49" s="114">
        <v>2019</v>
      </c>
      <c r="K49" s="114">
        <v>2020</v>
      </c>
      <c r="L49" s="114">
        <v>2021</v>
      </c>
      <c r="M49" s="114">
        <v>2022</v>
      </c>
      <c r="N49" s="114">
        <v>2023</v>
      </c>
      <c r="X49" s="20"/>
      <c r="Y49" s="19"/>
    </row>
    <row r="50" spans="1:25" ht="15">
      <c r="B50" s="47" t="s">
        <v>192</v>
      </c>
      <c r="C50" s="236">
        <v>1028278</v>
      </c>
      <c r="D50" s="236">
        <v>988738</v>
      </c>
      <c r="E50" s="236">
        <v>980424</v>
      </c>
      <c r="F50" s="236">
        <v>1486826</v>
      </c>
      <c r="G50" s="236">
        <v>1250401</v>
      </c>
      <c r="H50" s="236">
        <v>1255265</v>
      </c>
      <c r="I50" s="236">
        <v>819223.2782399999</v>
      </c>
      <c r="J50" s="236">
        <v>985186.61477999971</v>
      </c>
      <c r="K50" s="236">
        <v>1051000</v>
      </c>
      <c r="L50" s="236">
        <v>987317.0127640001</v>
      </c>
      <c r="M50" s="236">
        <v>896905.19721999986</v>
      </c>
      <c r="N50" s="236">
        <v>1176661.05</v>
      </c>
      <c r="X50" s="20"/>
    </row>
    <row r="51" spans="1:25" ht="15">
      <c r="B51" s="47" t="s">
        <v>193</v>
      </c>
      <c r="C51" s="236">
        <v>320324</v>
      </c>
      <c r="D51" s="236">
        <v>427984</v>
      </c>
      <c r="E51" s="236">
        <v>584710</v>
      </c>
      <c r="F51" s="236">
        <v>524444</v>
      </c>
      <c r="G51" s="236">
        <v>476827</v>
      </c>
      <c r="H51" s="236">
        <v>548763</v>
      </c>
      <c r="I51" s="236">
        <v>588483</v>
      </c>
      <c r="J51" s="236">
        <v>678005</v>
      </c>
      <c r="K51" s="236">
        <v>634808</v>
      </c>
      <c r="L51" s="236">
        <v>617885.22799999989</v>
      </c>
      <c r="M51" s="236">
        <v>678528.18824324256</v>
      </c>
      <c r="N51" s="236">
        <v>502530.19125606027</v>
      </c>
      <c r="X51" s="20"/>
    </row>
    <row r="52" spans="1:25" ht="15">
      <c r="B52" s="240" t="s">
        <v>194</v>
      </c>
      <c r="C52" s="241">
        <v>1348602</v>
      </c>
      <c r="D52" s="241">
        <v>1416722</v>
      </c>
      <c r="E52" s="241">
        <v>1565134</v>
      </c>
      <c r="F52" s="241">
        <v>2011270</v>
      </c>
      <c r="G52" s="241">
        <v>1727228</v>
      </c>
      <c r="H52" s="241">
        <v>1804028</v>
      </c>
      <c r="I52" s="241">
        <v>1407706.2782399999</v>
      </c>
      <c r="J52" s="241">
        <v>1663191.6147799997</v>
      </c>
      <c r="K52" s="241">
        <v>1685808</v>
      </c>
      <c r="L52" s="241">
        <v>1605202.240764</v>
      </c>
      <c r="M52" s="241">
        <v>1575433.3854632424</v>
      </c>
      <c r="N52" s="241">
        <v>1679191.2412560603</v>
      </c>
      <c r="X52" s="20"/>
    </row>
    <row r="53" spans="1:25" ht="15">
      <c r="B53" s="47" t="s">
        <v>184</v>
      </c>
      <c r="C53" s="233">
        <v>140710</v>
      </c>
      <c r="D53" s="233">
        <v>180702.98304689402</v>
      </c>
      <c r="E53" s="233">
        <v>263934</v>
      </c>
      <c r="F53" s="233">
        <v>215902</v>
      </c>
      <c r="G53" s="233">
        <v>298049</v>
      </c>
      <c r="H53" s="233">
        <v>276293</v>
      </c>
      <c r="I53" s="233">
        <v>314731</v>
      </c>
      <c r="J53" s="233">
        <v>305170</v>
      </c>
      <c r="K53" s="233">
        <v>341953</v>
      </c>
      <c r="L53" s="233">
        <v>437104</v>
      </c>
      <c r="M53" s="233">
        <v>432853</v>
      </c>
      <c r="N53" s="233">
        <v>476570</v>
      </c>
      <c r="X53" s="20"/>
    </row>
    <row r="54" spans="1:25" ht="15">
      <c r="B54" s="242" t="s">
        <v>195</v>
      </c>
      <c r="C54" s="247">
        <v>9.5842655106246895</v>
      </c>
      <c r="D54" s="247">
        <v>7.8400587312515375</v>
      </c>
      <c r="E54" s="247">
        <v>5.9300203838838499</v>
      </c>
      <c r="F54" s="247">
        <v>9.3156617354169953</v>
      </c>
      <c r="G54" s="247">
        <v>5.7951142261842854</v>
      </c>
      <c r="H54" s="247">
        <v>6.5294017582783495</v>
      </c>
      <c r="I54" s="247">
        <v>4.4727283878613795</v>
      </c>
      <c r="J54" s="247">
        <v>5.4500495290493811</v>
      </c>
      <c r="K54" s="247">
        <v>4.9299406643603065</v>
      </c>
      <c r="L54" s="247">
        <v>3.6723577015172588</v>
      </c>
      <c r="M54" s="247">
        <v>3.6396499168614804</v>
      </c>
      <c r="N54" s="247">
        <v>3.5234933824119445</v>
      </c>
      <c r="X54" s="20"/>
    </row>
    <row r="55" spans="1:25" ht="15">
      <c r="B55" s="47"/>
      <c r="C55" s="65"/>
      <c r="D55" s="65"/>
      <c r="E55" s="65"/>
      <c r="F55" s="65"/>
      <c r="G55" s="65"/>
      <c r="H55" s="65"/>
      <c r="I55" s="65"/>
      <c r="J55" s="65"/>
      <c r="K55" s="65"/>
      <c r="L55" s="65"/>
      <c r="M55" s="65"/>
      <c r="N55" s="65"/>
      <c r="X55" s="20"/>
    </row>
    <row r="56" spans="1:25" ht="15.5" thickBot="1">
      <c r="A56" s="17" t="s">
        <v>173</v>
      </c>
      <c r="B56" s="71" t="s">
        <v>196</v>
      </c>
      <c r="C56" s="114">
        <v>2012</v>
      </c>
      <c r="D56" s="114">
        <v>2013</v>
      </c>
      <c r="E56" s="114">
        <v>2014</v>
      </c>
      <c r="F56" s="114">
        <v>2015</v>
      </c>
      <c r="G56" s="114">
        <v>2016</v>
      </c>
      <c r="H56" s="114">
        <v>2017</v>
      </c>
      <c r="I56" s="114">
        <v>2018</v>
      </c>
      <c r="J56" s="114">
        <v>2019</v>
      </c>
      <c r="K56" s="114">
        <v>2020</v>
      </c>
      <c r="L56" s="114">
        <v>2021</v>
      </c>
      <c r="M56" s="114">
        <v>2022</v>
      </c>
      <c r="N56" s="114">
        <v>2023</v>
      </c>
      <c r="X56" s="20"/>
      <c r="Y56" s="19"/>
    </row>
    <row r="57" spans="1:25" ht="15">
      <c r="B57" s="47" t="s">
        <v>197</v>
      </c>
      <c r="C57" s="236">
        <v>539133</v>
      </c>
      <c r="D57" s="236">
        <v>660131</v>
      </c>
      <c r="E57" s="236">
        <v>698505</v>
      </c>
      <c r="F57" s="236">
        <v>723338</v>
      </c>
      <c r="G57" s="236">
        <v>635395</v>
      </c>
      <c r="H57" s="236">
        <v>817958</v>
      </c>
      <c r="I57" s="236">
        <v>862118</v>
      </c>
      <c r="J57" s="236">
        <v>968280</v>
      </c>
      <c r="K57" s="236">
        <v>971090</v>
      </c>
      <c r="L57" s="236">
        <v>817651.22799999989</v>
      </c>
      <c r="M57" s="236">
        <v>1007752.1882432426</v>
      </c>
      <c r="N57" s="236">
        <v>904948.19125606027</v>
      </c>
      <c r="X57" s="20"/>
    </row>
    <row r="58" spans="1:25" ht="15">
      <c r="B58" s="47" t="s">
        <v>282</v>
      </c>
      <c r="C58" s="236"/>
      <c r="D58" s="236"/>
      <c r="E58" s="236"/>
      <c r="F58" s="236"/>
      <c r="G58" s="236"/>
      <c r="H58" s="236"/>
      <c r="I58" s="236"/>
      <c r="J58" s="236"/>
      <c r="K58" s="236"/>
      <c r="L58" s="236"/>
      <c r="M58" s="236">
        <v>98571</v>
      </c>
      <c r="N58" s="236">
        <v>62637</v>
      </c>
      <c r="X58" s="20"/>
    </row>
    <row r="59" spans="1:25" ht="15">
      <c r="B59" s="47" t="s">
        <v>198</v>
      </c>
      <c r="C59" s="236">
        <v>218809</v>
      </c>
      <c r="D59" s="236">
        <v>232147</v>
      </c>
      <c r="E59" s="236">
        <v>113795</v>
      </c>
      <c r="F59" s="236">
        <v>198894</v>
      </c>
      <c r="G59" s="236">
        <v>158568</v>
      </c>
      <c r="H59" s="236">
        <v>269195</v>
      </c>
      <c r="I59" s="236">
        <v>273635</v>
      </c>
      <c r="J59" s="236">
        <v>290275</v>
      </c>
      <c r="K59" s="236">
        <v>336282</v>
      </c>
      <c r="L59" s="236">
        <v>199766</v>
      </c>
      <c r="M59" s="236">
        <v>230653</v>
      </c>
      <c r="N59" s="236">
        <v>339781</v>
      </c>
      <c r="X59" s="20"/>
    </row>
    <row r="60" spans="1:25" ht="15">
      <c r="B60" s="240" t="s">
        <v>193</v>
      </c>
      <c r="C60" s="241">
        <v>320324</v>
      </c>
      <c r="D60" s="241">
        <v>427984</v>
      </c>
      <c r="E60" s="241">
        <v>584710</v>
      </c>
      <c r="F60" s="241">
        <v>524444</v>
      </c>
      <c r="G60" s="241">
        <v>476827</v>
      </c>
      <c r="H60" s="241">
        <v>548763</v>
      </c>
      <c r="I60" s="241">
        <v>588483</v>
      </c>
      <c r="J60" s="241">
        <v>678005</v>
      </c>
      <c r="K60" s="241">
        <v>634808</v>
      </c>
      <c r="L60" s="241">
        <v>617885.22799999989</v>
      </c>
      <c r="M60" s="241">
        <v>678528.18824324256</v>
      </c>
      <c r="N60" s="241">
        <v>502530.19125606027</v>
      </c>
      <c r="X60" s="20"/>
    </row>
    <row r="61" spans="1:25" ht="15">
      <c r="B61" s="47" t="s">
        <v>184</v>
      </c>
      <c r="C61" s="233">
        <v>140710</v>
      </c>
      <c r="D61" s="233">
        <v>180702.98304689402</v>
      </c>
      <c r="E61" s="233">
        <v>263934</v>
      </c>
      <c r="F61" s="233">
        <v>215902</v>
      </c>
      <c r="G61" s="233">
        <v>298049</v>
      </c>
      <c r="H61" s="233">
        <v>276293</v>
      </c>
      <c r="I61" s="233">
        <v>314731</v>
      </c>
      <c r="J61" s="233">
        <v>305170</v>
      </c>
      <c r="K61" s="233">
        <v>341953</v>
      </c>
      <c r="L61" s="233">
        <v>437104</v>
      </c>
      <c r="M61" s="233">
        <v>432853</v>
      </c>
      <c r="N61" s="233">
        <v>476570</v>
      </c>
      <c r="X61" s="20"/>
    </row>
    <row r="62" spans="1:25" ht="15">
      <c r="B62" s="242" t="s">
        <v>199</v>
      </c>
      <c r="C62" s="247">
        <v>2.2764835477222656</v>
      </c>
      <c r="D62" s="247">
        <v>2.368439041700459</v>
      </c>
      <c r="E62" s="247">
        <v>2.2153644471723992</v>
      </c>
      <c r="F62" s="247">
        <v>2.4290835656918417</v>
      </c>
      <c r="G62" s="247">
        <v>1.599827545135196</v>
      </c>
      <c r="H62" s="247">
        <v>1.9861632397491069</v>
      </c>
      <c r="I62" s="247">
        <v>1.8697967470633652</v>
      </c>
      <c r="J62" s="247">
        <v>2.2217288724317594</v>
      </c>
      <c r="K62" s="247">
        <v>1.8564188645808051</v>
      </c>
      <c r="L62" s="247">
        <v>1.4135885921885865</v>
      </c>
      <c r="M62" s="247">
        <v>1.5675718736920907</v>
      </c>
      <c r="N62" s="247">
        <v>1.0544729866673528</v>
      </c>
      <c r="X62" s="20"/>
    </row>
    <row r="63" spans="1:25">
      <c r="X63" s="20"/>
    </row>
  </sheetData>
  <pageMargins left="0.7" right="0.7" top="0.75" bottom="0.75" header="0.3" footer="0.3"/>
  <pageSetup scale="4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O71"/>
  <sheetViews>
    <sheetView showGridLines="0" view="pageBreakPreview" zoomScale="70" zoomScaleNormal="70" zoomScaleSheetLayoutView="70" workbookViewId="0">
      <pane xSplit="2" ySplit="5" topLeftCell="G6" activePane="bottomRight" state="frozen"/>
      <selection pane="topRight" activeCell="C1" sqref="C1"/>
      <selection pane="bottomLeft" activeCell="A6" sqref="A6"/>
      <selection pane="bottomRight" activeCell="N5" sqref="N5"/>
    </sheetView>
  </sheetViews>
  <sheetFormatPr baseColWidth="10" defaultColWidth="11.453125" defaultRowHeight="14.5"/>
  <cols>
    <col min="1" max="1" width="2.7265625" customWidth="1"/>
    <col min="2" max="2" width="39.453125" customWidth="1"/>
    <col min="3" max="15" width="15.453125" customWidth="1"/>
    <col min="16" max="16" width="1.81640625" customWidth="1"/>
  </cols>
  <sheetData>
    <row r="5" spans="2:15" ht="15" thickBot="1">
      <c r="B5" s="56" t="s">
        <v>179</v>
      </c>
      <c r="C5" s="57">
        <v>2011</v>
      </c>
      <c r="D5" s="57">
        <v>2012</v>
      </c>
      <c r="E5" s="57">
        <v>2013</v>
      </c>
      <c r="F5" s="57">
        <v>2014</v>
      </c>
      <c r="G5" s="57">
        <v>2015</v>
      </c>
      <c r="H5" s="57">
        <v>2016</v>
      </c>
      <c r="I5" s="57">
        <v>2017</v>
      </c>
      <c r="J5" s="57">
        <v>2018</v>
      </c>
      <c r="K5" s="57">
        <v>2019</v>
      </c>
      <c r="L5" s="57">
        <v>2020</v>
      </c>
      <c r="M5" s="57">
        <v>2021</v>
      </c>
      <c r="N5" s="57">
        <v>2022</v>
      </c>
      <c r="O5" s="57">
        <v>2023</v>
      </c>
    </row>
    <row r="6" spans="2:15">
      <c r="B6" s="39" t="s">
        <v>113</v>
      </c>
      <c r="C6" s="40"/>
      <c r="D6" s="41"/>
      <c r="E6" s="41"/>
      <c r="F6" s="41"/>
      <c r="G6" s="41"/>
      <c r="H6" s="41"/>
      <c r="I6" s="41"/>
      <c r="J6" s="41"/>
      <c r="K6" s="41"/>
      <c r="L6" s="41"/>
      <c r="M6" s="41"/>
      <c r="N6" s="41"/>
      <c r="O6" s="41"/>
    </row>
    <row r="7" spans="2:15">
      <c r="B7" s="42" t="s">
        <v>114</v>
      </c>
      <c r="C7" s="43"/>
      <c r="D7" s="43"/>
      <c r="E7" s="43"/>
      <c r="F7" s="43"/>
      <c r="G7" s="43"/>
      <c r="H7" s="43"/>
      <c r="I7" s="43"/>
      <c r="J7" s="43"/>
      <c r="K7" s="43"/>
      <c r="L7" s="43"/>
      <c r="M7" s="43"/>
      <c r="N7" s="43"/>
      <c r="O7" s="43"/>
    </row>
    <row r="8" spans="2:15" ht="15">
      <c r="B8" s="36" t="s">
        <v>115</v>
      </c>
      <c r="C8" s="37">
        <v>759696</v>
      </c>
      <c r="D8" s="37">
        <v>880897</v>
      </c>
      <c r="E8" s="37">
        <v>790520</v>
      </c>
      <c r="F8" s="37">
        <v>991581</v>
      </c>
      <c r="G8" s="37">
        <v>696889</v>
      </c>
      <c r="H8" s="37">
        <v>802608</v>
      </c>
      <c r="I8" s="38">
        <v>820931</v>
      </c>
      <c r="J8" s="38">
        <v>1480439</v>
      </c>
      <c r="K8" s="38">
        <v>1493220</v>
      </c>
      <c r="L8" s="38">
        <v>1358292</v>
      </c>
      <c r="M8" s="38">
        <v>1422623</v>
      </c>
      <c r="N8" s="38">
        <v>1565355</v>
      </c>
      <c r="O8" s="38">
        <v>1549565</v>
      </c>
    </row>
    <row r="9" spans="2:15" ht="15">
      <c r="B9" s="36" t="s">
        <v>208</v>
      </c>
      <c r="C9" s="37"/>
      <c r="D9" s="37"/>
      <c r="E9" s="37"/>
      <c r="F9" s="37"/>
      <c r="G9" s="37"/>
      <c r="H9" s="37"/>
      <c r="I9" s="38"/>
      <c r="J9" s="38"/>
      <c r="K9" s="38">
        <v>238053</v>
      </c>
      <c r="L9" s="38">
        <v>209694</v>
      </c>
      <c r="M9" s="38">
        <v>260776</v>
      </c>
      <c r="N9" s="38">
        <v>360181</v>
      </c>
      <c r="O9" s="38">
        <v>406713</v>
      </c>
    </row>
    <row r="10" spans="2:15" ht="15">
      <c r="B10" s="36" t="s">
        <v>116</v>
      </c>
      <c r="C10" s="37">
        <v>27883</v>
      </c>
      <c r="D10" s="37">
        <v>15542</v>
      </c>
      <c r="E10" s="37">
        <v>10147</v>
      </c>
      <c r="F10" s="37">
        <v>6675</v>
      </c>
      <c r="G10" s="37">
        <v>4796</v>
      </c>
      <c r="H10" s="37">
        <v>2666</v>
      </c>
      <c r="I10" s="38">
        <v>2271</v>
      </c>
      <c r="J10" s="38">
        <v>40725</v>
      </c>
      <c r="K10" s="38">
        <v>34295</v>
      </c>
      <c r="L10" s="38">
        <v>31179</v>
      </c>
      <c r="M10" s="38">
        <v>32132</v>
      </c>
      <c r="N10" s="38">
        <v>33330</v>
      </c>
      <c r="O10" s="38">
        <v>33364</v>
      </c>
    </row>
    <row r="11" spans="2:15" ht="15">
      <c r="B11" s="36" t="s">
        <v>205</v>
      </c>
      <c r="C11" s="37">
        <v>36755</v>
      </c>
      <c r="D11" s="37">
        <v>32880</v>
      </c>
      <c r="E11" s="37">
        <v>27341</v>
      </c>
      <c r="F11" s="37">
        <v>23778</v>
      </c>
      <c r="G11" s="37">
        <v>16661</v>
      </c>
      <c r="H11" s="37">
        <v>17252</v>
      </c>
      <c r="I11" s="38">
        <v>17192</v>
      </c>
      <c r="J11" s="38">
        <v>27909</v>
      </c>
      <c r="K11" s="38">
        <v>33679</v>
      </c>
      <c r="L11" s="38">
        <v>26930</v>
      </c>
      <c r="M11" s="38">
        <v>31337</v>
      </c>
      <c r="N11" s="38">
        <v>36120</v>
      </c>
      <c r="O11" s="38">
        <v>27519</v>
      </c>
    </row>
    <row r="12" spans="2:15" ht="15">
      <c r="B12" s="36" t="s">
        <v>117</v>
      </c>
      <c r="C12" s="37">
        <v>187973</v>
      </c>
      <c r="D12" s="37">
        <v>224966</v>
      </c>
      <c r="E12" s="37">
        <v>225203</v>
      </c>
      <c r="F12" s="37">
        <v>8881</v>
      </c>
      <c r="G12" s="37">
        <v>6476</v>
      </c>
      <c r="H12" s="37">
        <v>8516</v>
      </c>
      <c r="I12" s="38">
        <v>11276</v>
      </c>
      <c r="J12" s="38">
        <v>11270</v>
      </c>
      <c r="K12" s="38">
        <v>13303</v>
      </c>
      <c r="L12" s="38">
        <v>14725</v>
      </c>
      <c r="M12" s="38">
        <v>19355</v>
      </c>
      <c r="N12" s="38">
        <v>30622</v>
      </c>
      <c r="O12" s="38">
        <v>23706</v>
      </c>
    </row>
    <row r="13" spans="2:15" ht="15">
      <c r="B13" s="36" t="s">
        <v>206</v>
      </c>
      <c r="C13" s="37">
        <v>4299</v>
      </c>
      <c r="D13" s="37">
        <v>2613</v>
      </c>
      <c r="E13" s="37">
        <v>3179</v>
      </c>
      <c r="F13" s="37">
        <v>2752</v>
      </c>
      <c r="G13" s="37">
        <v>0</v>
      </c>
      <c r="H13" s="37" t="s">
        <v>259</v>
      </c>
      <c r="I13" s="38" t="s">
        <v>259</v>
      </c>
      <c r="J13" s="38">
        <v>0</v>
      </c>
      <c r="K13" s="38">
        <v>0</v>
      </c>
      <c r="L13" s="38">
        <v>0</v>
      </c>
      <c r="M13" s="38">
        <v>0</v>
      </c>
      <c r="N13" s="38">
        <v>0</v>
      </c>
      <c r="O13" s="38">
        <v>0</v>
      </c>
    </row>
    <row r="14" spans="2:15" ht="15">
      <c r="B14" s="36" t="s">
        <v>118</v>
      </c>
      <c r="C14" s="37">
        <v>37081</v>
      </c>
      <c r="D14" s="37">
        <v>35391</v>
      </c>
      <c r="E14" s="37">
        <v>48368</v>
      </c>
      <c r="F14" s="37">
        <v>42072</v>
      </c>
      <c r="G14" s="37">
        <v>68744</v>
      </c>
      <c r="H14" s="37">
        <v>38586</v>
      </c>
      <c r="I14" s="38">
        <v>43437</v>
      </c>
      <c r="J14" s="38">
        <v>16191</v>
      </c>
      <c r="K14" s="38">
        <v>13664</v>
      </c>
      <c r="L14" s="38">
        <v>19821</v>
      </c>
      <c r="M14" s="38">
        <v>10321</v>
      </c>
      <c r="N14" s="38">
        <v>8758</v>
      </c>
      <c r="O14" s="38">
        <v>9777</v>
      </c>
    </row>
    <row r="15" spans="2:15" ht="15">
      <c r="B15" s="36" t="s">
        <v>207</v>
      </c>
      <c r="C15" s="37">
        <v>15746</v>
      </c>
      <c r="D15" s="37">
        <v>44030</v>
      </c>
      <c r="E15" s="37">
        <v>53252</v>
      </c>
      <c r="F15" s="37">
        <v>50590</v>
      </c>
      <c r="G15" s="37">
        <v>21795</v>
      </c>
      <c r="H15" s="37">
        <v>17412</v>
      </c>
      <c r="I15" s="38">
        <v>22107</v>
      </c>
      <c r="J15" s="38">
        <v>38820</v>
      </c>
      <c r="K15" s="38">
        <v>44993</v>
      </c>
      <c r="L15" s="38">
        <v>52266</v>
      </c>
      <c r="M15" s="38">
        <v>42231</v>
      </c>
      <c r="N15" s="38">
        <v>44558</v>
      </c>
      <c r="O15" s="38">
        <v>39060</v>
      </c>
    </row>
    <row r="16" spans="2:15" ht="15">
      <c r="B16" s="36" t="s">
        <v>119</v>
      </c>
      <c r="C16" s="37">
        <v>1408</v>
      </c>
      <c r="D16" s="37">
        <v>1398</v>
      </c>
      <c r="E16" s="37">
        <v>707</v>
      </c>
      <c r="F16" s="37">
        <v>587</v>
      </c>
      <c r="G16" s="37">
        <v>651</v>
      </c>
      <c r="H16" s="37">
        <v>566</v>
      </c>
      <c r="I16" s="38">
        <v>535</v>
      </c>
      <c r="J16" s="38">
        <v>1184</v>
      </c>
      <c r="K16" s="38">
        <v>1034</v>
      </c>
      <c r="L16" s="38">
        <v>809</v>
      </c>
      <c r="M16" s="38">
        <v>1071</v>
      </c>
      <c r="N16" s="38">
        <v>1701</v>
      </c>
      <c r="O16" s="38">
        <v>1515</v>
      </c>
    </row>
    <row r="17" spans="2:15">
      <c r="B17" s="36" t="s">
        <v>201</v>
      </c>
      <c r="C17" s="37"/>
      <c r="D17" s="37">
        <v>11878</v>
      </c>
      <c r="E17" s="37"/>
      <c r="F17" s="37"/>
      <c r="G17" s="37"/>
      <c r="H17" s="37"/>
      <c r="I17" s="37"/>
      <c r="J17" s="37">
        <v>0</v>
      </c>
      <c r="K17" s="37">
        <v>0</v>
      </c>
      <c r="L17" s="37">
        <v>1951</v>
      </c>
      <c r="M17" s="37">
        <v>757</v>
      </c>
      <c r="N17" s="37">
        <v>5208</v>
      </c>
      <c r="O17" s="37">
        <v>18001</v>
      </c>
    </row>
    <row r="18" spans="2:15">
      <c r="B18" s="44" t="s">
        <v>120</v>
      </c>
      <c r="C18" s="45">
        <v>1070841</v>
      </c>
      <c r="D18" s="45">
        <v>1249595</v>
      </c>
      <c r="E18" s="45">
        <v>1158717</v>
      </c>
      <c r="F18" s="45">
        <v>1126916</v>
      </c>
      <c r="G18" s="45">
        <v>816012</v>
      </c>
      <c r="H18" s="45">
        <v>887606</v>
      </c>
      <c r="I18" s="45">
        <v>917749</v>
      </c>
      <c r="J18" s="45">
        <v>1616538</v>
      </c>
      <c r="K18" s="45">
        <v>1872241</v>
      </c>
      <c r="L18" s="45">
        <v>1715667</v>
      </c>
      <c r="M18" s="45">
        <v>1820603</v>
      </c>
      <c r="N18" s="45">
        <v>2085833</v>
      </c>
      <c r="O18" s="45">
        <v>2109220</v>
      </c>
    </row>
    <row r="19" spans="2:15">
      <c r="B19" s="42" t="s">
        <v>121</v>
      </c>
      <c r="C19" s="37"/>
      <c r="D19" s="37"/>
      <c r="E19" s="37"/>
      <c r="F19" s="37"/>
      <c r="G19" s="37"/>
      <c r="H19" s="37"/>
      <c r="I19" s="37"/>
      <c r="J19" s="37"/>
      <c r="K19" s="37"/>
      <c r="L19" s="37"/>
      <c r="M19" s="37"/>
      <c r="N19" s="37"/>
      <c r="O19" s="37"/>
    </row>
    <row r="20" spans="2:15">
      <c r="B20" s="36" t="s">
        <v>117</v>
      </c>
      <c r="C20" s="37">
        <v>51627</v>
      </c>
      <c r="D20" s="37">
        <v>73170</v>
      </c>
      <c r="E20" s="37">
        <v>66941</v>
      </c>
      <c r="F20" s="37">
        <v>115855</v>
      </c>
      <c r="G20" s="37">
        <v>105342</v>
      </c>
      <c r="H20" s="46">
        <v>136888</v>
      </c>
      <c r="I20" s="37">
        <v>156718</v>
      </c>
      <c r="J20" s="37">
        <v>94117</v>
      </c>
      <c r="K20" s="37">
        <v>117133</v>
      </c>
      <c r="L20" s="37">
        <v>150968</v>
      </c>
      <c r="M20" s="37">
        <v>175823</v>
      </c>
      <c r="N20" s="37">
        <v>235822</v>
      </c>
      <c r="O20" s="37">
        <v>204331</v>
      </c>
    </row>
    <row r="21" spans="2:15">
      <c r="B21" s="36" t="s">
        <v>122</v>
      </c>
      <c r="C21" s="37">
        <v>96147</v>
      </c>
      <c r="D21" s="37">
        <v>95321</v>
      </c>
      <c r="E21" s="37">
        <v>108389</v>
      </c>
      <c r="F21" s="37">
        <v>117106</v>
      </c>
      <c r="G21" s="37">
        <v>85286</v>
      </c>
      <c r="H21" s="46">
        <v>111754</v>
      </c>
      <c r="I21" s="37">
        <v>108919</v>
      </c>
      <c r="J21" s="37">
        <v>128102</v>
      </c>
      <c r="K21" s="37">
        <v>112790</v>
      </c>
      <c r="L21" s="37">
        <v>133461</v>
      </c>
      <c r="M21" s="37">
        <v>239524</v>
      </c>
      <c r="N21" s="37">
        <v>274022</v>
      </c>
      <c r="O21" s="37">
        <v>256051</v>
      </c>
    </row>
    <row r="22" spans="2:15">
      <c r="B22" s="36" t="s">
        <v>207</v>
      </c>
      <c r="C22" s="37">
        <v>141181</v>
      </c>
      <c r="D22" s="37">
        <v>135848</v>
      </c>
      <c r="E22" s="37">
        <v>141180</v>
      </c>
      <c r="F22" s="37">
        <v>164526</v>
      </c>
      <c r="G22" s="37">
        <v>145011</v>
      </c>
      <c r="H22" s="46">
        <v>157528</v>
      </c>
      <c r="I22" s="37">
        <v>150107</v>
      </c>
      <c r="J22" s="37">
        <v>158686</v>
      </c>
      <c r="K22" s="37">
        <v>127338</v>
      </c>
      <c r="L22" s="37">
        <v>145662</v>
      </c>
      <c r="M22" s="37">
        <v>145849</v>
      </c>
      <c r="N22" s="37">
        <v>183820</v>
      </c>
      <c r="O22" s="37">
        <v>179055</v>
      </c>
    </row>
    <row r="23" spans="2:15">
      <c r="B23" s="36" t="s">
        <v>123</v>
      </c>
      <c r="C23" s="37">
        <v>10353</v>
      </c>
      <c r="D23" s="37">
        <v>5212</v>
      </c>
      <c r="E23" s="37">
        <v>4102</v>
      </c>
      <c r="F23" s="37">
        <v>7966</v>
      </c>
      <c r="G23" s="37">
        <v>4849</v>
      </c>
      <c r="H23" s="46">
        <v>3398</v>
      </c>
      <c r="I23" s="37">
        <v>4483</v>
      </c>
      <c r="J23" s="37">
        <v>6286</v>
      </c>
      <c r="K23" s="37">
        <v>1435</v>
      </c>
      <c r="L23" s="37">
        <v>151</v>
      </c>
      <c r="M23" s="37">
        <v>828</v>
      </c>
      <c r="N23" s="37">
        <v>134</v>
      </c>
      <c r="O23" s="37">
        <v>13819</v>
      </c>
    </row>
    <row r="24" spans="2:15">
      <c r="B24" s="36" t="s">
        <v>271</v>
      </c>
      <c r="C24" s="37"/>
      <c r="D24" s="37"/>
      <c r="E24" s="37"/>
      <c r="F24" s="37"/>
      <c r="G24" s="37"/>
      <c r="H24" s="46"/>
      <c r="I24" s="37"/>
      <c r="J24" s="37"/>
      <c r="K24" s="37"/>
      <c r="L24" s="37"/>
      <c r="M24" s="37"/>
      <c r="N24" s="37">
        <v>98571</v>
      </c>
      <c r="O24" s="37">
        <v>62637</v>
      </c>
    </row>
    <row r="25" spans="2:15">
      <c r="B25" s="36" t="s">
        <v>124</v>
      </c>
      <c r="C25" s="37">
        <v>330546</v>
      </c>
      <c r="D25" s="37">
        <v>218809</v>
      </c>
      <c r="E25" s="37">
        <v>232147</v>
      </c>
      <c r="F25" s="37">
        <v>113795</v>
      </c>
      <c r="G25" s="37">
        <v>198894</v>
      </c>
      <c r="H25" s="46">
        <v>158568</v>
      </c>
      <c r="I25" s="37">
        <v>269195</v>
      </c>
      <c r="J25" s="37">
        <v>273635</v>
      </c>
      <c r="K25" s="37">
        <v>290276</v>
      </c>
      <c r="L25" s="37">
        <v>336282</v>
      </c>
      <c r="M25" s="37">
        <v>199766</v>
      </c>
      <c r="N25" s="37">
        <v>230653</v>
      </c>
      <c r="O25" s="37">
        <v>339781</v>
      </c>
    </row>
    <row r="26" spans="2:15">
      <c r="B26" s="36" t="s">
        <v>119</v>
      </c>
      <c r="C26" s="37"/>
      <c r="D26" s="37"/>
      <c r="E26" s="37"/>
      <c r="F26" s="37"/>
      <c r="G26" s="37"/>
      <c r="H26" s="46">
        <v>24</v>
      </c>
      <c r="I26" s="37">
        <v>30</v>
      </c>
      <c r="J26" s="37">
        <v>8</v>
      </c>
      <c r="K26" s="37">
        <v>94</v>
      </c>
      <c r="L26" s="37">
        <v>45</v>
      </c>
      <c r="M26" s="37">
        <v>8</v>
      </c>
      <c r="N26" s="37">
        <v>0</v>
      </c>
      <c r="O26" s="37">
        <v>0</v>
      </c>
    </row>
    <row r="27" spans="2:15">
      <c r="B27" s="44" t="s">
        <v>125</v>
      </c>
      <c r="C27" s="45">
        <v>629854</v>
      </c>
      <c r="D27" s="45">
        <v>528360</v>
      </c>
      <c r="E27" s="45">
        <v>552759</v>
      </c>
      <c r="F27" s="45">
        <v>519248</v>
      </c>
      <c r="G27" s="45">
        <v>539382</v>
      </c>
      <c r="H27" s="45">
        <v>568160</v>
      </c>
      <c r="I27" s="45">
        <v>689452</v>
      </c>
      <c r="J27" s="45">
        <v>660834</v>
      </c>
      <c r="K27" s="45">
        <v>649066</v>
      </c>
      <c r="L27" s="45">
        <v>766569</v>
      </c>
      <c r="M27" s="45">
        <v>761798</v>
      </c>
      <c r="N27" s="45">
        <v>1023022</v>
      </c>
      <c r="O27" s="45">
        <v>1055674</v>
      </c>
    </row>
    <row r="28" spans="2:15" ht="6" customHeight="1">
      <c r="B28" s="47"/>
      <c r="C28" s="47"/>
      <c r="D28" s="47"/>
      <c r="E28" s="47"/>
      <c r="F28" s="47"/>
      <c r="G28" s="47"/>
      <c r="H28" s="47"/>
      <c r="I28" s="47"/>
      <c r="J28" s="47"/>
      <c r="K28" s="47"/>
      <c r="L28" s="47"/>
      <c r="M28" s="47"/>
      <c r="N28" s="47"/>
      <c r="O28" s="47"/>
    </row>
    <row r="29" spans="2:15">
      <c r="B29" s="48" t="s">
        <v>126</v>
      </c>
      <c r="C29" s="49">
        <v>1700695</v>
      </c>
      <c r="D29" s="49">
        <v>1777955</v>
      </c>
      <c r="E29" s="49">
        <v>1711476</v>
      </c>
      <c r="F29" s="49">
        <v>1646164</v>
      </c>
      <c r="G29" s="49">
        <v>1355394</v>
      </c>
      <c r="H29" s="49">
        <v>1455766</v>
      </c>
      <c r="I29" s="49">
        <v>1607201</v>
      </c>
      <c r="J29" s="49">
        <v>2277372</v>
      </c>
      <c r="K29" s="49">
        <v>2521307</v>
      </c>
      <c r="L29" s="49">
        <v>2482236</v>
      </c>
      <c r="M29" s="49">
        <v>2582401</v>
      </c>
      <c r="N29" s="49">
        <v>3108855</v>
      </c>
      <c r="O29" s="49">
        <v>3164894</v>
      </c>
    </row>
    <row r="30" spans="2:15" ht="12" customHeight="1">
      <c r="B30" s="42"/>
      <c r="C30" s="50"/>
      <c r="D30" s="50"/>
      <c r="E30" s="50"/>
      <c r="F30" s="50"/>
      <c r="G30" s="50"/>
      <c r="H30" s="50"/>
      <c r="I30" s="50"/>
      <c r="J30" s="50"/>
      <c r="K30" s="50"/>
      <c r="L30" s="50"/>
      <c r="M30" s="50"/>
      <c r="N30" s="50"/>
      <c r="O30" s="50"/>
    </row>
    <row r="31" spans="2:15">
      <c r="B31" s="42" t="s">
        <v>127</v>
      </c>
      <c r="C31" s="50"/>
      <c r="D31" s="50"/>
      <c r="E31" s="50"/>
      <c r="F31" s="50"/>
      <c r="G31" s="37"/>
      <c r="H31" s="50"/>
      <c r="I31" s="50"/>
      <c r="J31" s="50"/>
      <c r="K31" s="50"/>
      <c r="L31" s="50"/>
      <c r="M31" s="50"/>
      <c r="N31" s="50"/>
      <c r="O31" s="50"/>
    </row>
    <row r="32" spans="2:15" ht="28">
      <c r="B32" s="42" t="s">
        <v>128</v>
      </c>
      <c r="C32" s="37"/>
      <c r="D32" s="37"/>
      <c r="E32" s="37"/>
      <c r="F32" s="37"/>
      <c r="G32" s="51"/>
      <c r="H32" s="37"/>
      <c r="I32" s="37"/>
      <c r="J32" s="37"/>
      <c r="K32" s="37"/>
      <c r="L32" s="37"/>
      <c r="M32" s="37"/>
      <c r="N32" s="37"/>
      <c r="O32" s="37"/>
    </row>
    <row r="33" spans="2:15">
      <c r="B33" s="36" t="s">
        <v>129</v>
      </c>
      <c r="C33" s="37">
        <v>180800</v>
      </c>
      <c r="D33" s="37">
        <v>183331</v>
      </c>
      <c r="E33" s="37">
        <v>183573</v>
      </c>
      <c r="F33" s="37">
        <v>183573</v>
      </c>
      <c r="G33" s="37">
        <v>183573</v>
      </c>
      <c r="H33" s="37">
        <v>183573</v>
      </c>
      <c r="I33" s="37">
        <v>183573</v>
      </c>
      <c r="J33" s="37">
        <v>183573</v>
      </c>
      <c r="K33" s="37">
        <v>183573</v>
      </c>
      <c r="L33" s="37">
        <v>183573</v>
      </c>
      <c r="M33" s="37">
        <v>183573</v>
      </c>
      <c r="N33" s="37">
        <v>167073</v>
      </c>
      <c r="O33" s="37">
        <v>167073</v>
      </c>
    </row>
    <row r="34" spans="2:15">
      <c r="B34" s="36" t="s">
        <v>130</v>
      </c>
      <c r="C34" s="37">
        <v>926005</v>
      </c>
      <c r="D34" s="37">
        <v>940332</v>
      </c>
      <c r="E34" s="37">
        <v>939072</v>
      </c>
      <c r="F34" s="37">
        <v>933044</v>
      </c>
      <c r="G34" s="37">
        <v>937674</v>
      </c>
      <c r="H34" s="37">
        <v>937250</v>
      </c>
      <c r="I34" s="37">
        <v>908934</v>
      </c>
      <c r="J34" s="37">
        <v>900503</v>
      </c>
      <c r="K34" s="37">
        <v>901739</v>
      </c>
      <c r="L34" s="37">
        <v>902815</v>
      </c>
      <c r="M34" s="37">
        <v>851060</v>
      </c>
      <c r="N34" s="37">
        <v>793169</v>
      </c>
      <c r="O34" s="37">
        <v>743810</v>
      </c>
    </row>
    <row r="35" spans="2:15">
      <c r="B35" s="36" t="s">
        <v>131</v>
      </c>
      <c r="C35" s="37">
        <v>-99202</v>
      </c>
      <c r="D35" s="37">
        <v>-182929</v>
      </c>
      <c r="E35" s="37">
        <v>-311807</v>
      </c>
      <c r="F35" s="37">
        <v>-397560</v>
      </c>
      <c r="G35" s="37">
        <v>-568316</v>
      </c>
      <c r="H35" s="37">
        <v>-527364</v>
      </c>
      <c r="I35" s="37">
        <v>-541545</v>
      </c>
      <c r="J35" s="37">
        <v>-666037</v>
      </c>
      <c r="K35" s="37">
        <v>-680315</v>
      </c>
      <c r="L35" s="37">
        <v>-555044</v>
      </c>
      <c r="M35" s="37">
        <v>-514609</v>
      </c>
      <c r="N35" s="37">
        <v>-456029</v>
      </c>
      <c r="O35" s="37">
        <v>-603861</v>
      </c>
    </row>
    <row r="36" spans="2:15">
      <c r="B36" s="36" t="s">
        <v>132</v>
      </c>
      <c r="C36" s="37">
        <v>15306</v>
      </c>
      <c r="D36" s="37">
        <v>17952</v>
      </c>
      <c r="E36" s="37">
        <v>17352</v>
      </c>
      <c r="F36" s="37">
        <v>16735</v>
      </c>
      <c r="G36" s="37">
        <v>16631</v>
      </c>
      <c r="H36" s="37">
        <v>17218</v>
      </c>
      <c r="I36" s="37">
        <v>17852</v>
      </c>
      <c r="J36" s="37">
        <v>16191</v>
      </c>
      <c r="K36" s="37">
        <v>15354</v>
      </c>
      <c r="L36" s="37">
        <v>14795</v>
      </c>
      <c r="M36" s="37">
        <v>16073</v>
      </c>
      <c r="N36" s="37">
        <v>18792</v>
      </c>
      <c r="O36" s="37">
        <v>18654</v>
      </c>
    </row>
    <row r="37" spans="2:15">
      <c r="B37" s="36" t="s">
        <v>209</v>
      </c>
      <c r="C37" s="37"/>
      <c r="D37" s="37"/>
      <c r="E37" s="37">
        <v>-15782</v>
      </c>
      <c r="F37" s="37">
        <v>-43064</v>
      </c>
      <c r="G37" s="37">
        <v>-137911</v>
      </c>
      <c r="H37" s="37">
        <v>-37299</v>
      </c>
      <c r="I37" s="37">
        <v>-24691</v>
      </c>
      <c r="J37" s="37">
        <v>-56884</v>
      </c>
      <c r="K37" s="37">
        <v>-76303</v>
      </c>
      <c r="L37" s="37">
        <v>-90689</v>
      </c>
      <c r="M37" s="37">
        <v>-60932</v>
      </c>
      <c r="N37" s="37">
        <v>-44872</v>
      </c>
      <c r="O37" s="37">
        <v>-17124</v>
      </c>
    </row>
    <row r="38" spans="2:15">
      <c r="B38" s="36" t="s">
        <v>210</v>
      </c>
      <c r="C38" s="37">
        <v>-526</v>
      </c>
      <c r="D38" s="37">
        <v>-349</v>
      </c>
      <c r="E38" s="37">
        <v>-161</v>
      </c>
      <c r="F38" s="37">
        <v>0</v>
      </c>
      <c r="G38" s="37">
        <v>0</v>
      </c>
      <c r="H38" s="37"/>
      <c r="I38" s="37"/>
      <c r="J38" s="37">
        <v>32380</v>
      </c>
      <c r="K38" s="37">
        <v>66047</v>
      </c>
      <c r="L38" s="37">
        <v>83406</v>
      </c>
      <c r="M38" s="37">
        <v>106172</v>
      </c>
      <c r="N38" s="37">
        <v>126925</v>
      </c>
      <c r="O38" s="37">
        <v>150677</v>
      </c>
    </row>
    <row r="39" spans="2:15">
      <c r="B39" s="36" t="s">
        <v>212</v>
      </c>
      <c r="C39" s="37"/>
      <c r="D39" s="37"/>
      <c r="E39" s="37"/>
      <c r="F39" s="37"/>
      <c r="G39" s="37"/>
      <c r="H39" s="37"/>
      <c r="I39" s="37"/>
      <c r="J39" s="37">
        <v>383889</v>
      </c>
      <c r="K39" s="37">
        <v>337877</v>
      </c>
      <c r="L39" s="37">
        <v>343570</v>
      </c>
      <c r="M39" s="37">
        <v>289982</v>
      </c>
      <c r="N39" s="37">
        <v>281909</v>
      </c>
      <c r="O39" s="37">
        <v>317598</v>
      </c>
    </row>
    <row r="40" spans="2:15" ht="28">
      <c r="B40" s="36" t="s">
        <v>211</v>
      </c>
      <c r="C40" s="37"/>
      <c r="D40" s="37"/>
      <c r="E40" s="37">
        <v>-961</v>
      </c>
      <c r="F40" s="37">
        <v>25508</v>
      </c>
      <c r="G40" s="37">
        <v>-1936</v>
      </c>
      <c r="H40" s="37">
        <v>41574</v>
      </c>
      <c r="I40" s="37">
        <v>41574</v>
      </c>
      <c r="J40" s="37">
        <v>41574</v>
      </c>
      <c r="K40" s="37">
        <v>41574</v>
      </c>
      <c r="L40" s="37">
        <v>41574</v>
      </c>
      <c r="M40" s="37">
        <v>41574</v>
      </c>
      <c r="N40" s="37">
        <v>41574</v>
      </c>
      <c r="O40" s="37">
        <v>41574</v>
      </c>
    </row>
    <row r="41" spans="2:15">
      <c r="B41" s="36" t="s">
        <v>133</v>
      </c>
      <c r="C41" s="37">
        <v>-4</v>
      </c>
      <c r="D41" s="37">
        <v>-6</v>
      </c>
      <c r="E41" s="37" t="s">
        <v>260</v>
      </c>
      <c r="F41" s="37">
        <v>-2840</v>
      </c>
      <c r="G41" s="37">
        <v>41574</v>
      </c>
      <c r="H41" s="37">
        <v>-1859</v>
      </c>
      <c r="I41" s="37">
        <v>-6967</v>
      </c>
      <c r="J41" s="37">
        <v>-8741</v>
      </c>
      <c r="K41" s="37">
        <v>-7946</v>
      </c>
      <c r="L41" s="37">
        <v>-7630</v>
      </c>
      <c r="M41" s="37">
        <v>-16909</v>
      </c>
      <c r="N41" s="37">
        <v>-4792</v>
      </c>
      <c r="O41" s="37">
        <v>-8062</v>
      </c>
    </row>
    <row r="42" spans="2:15">
      <c r="B42" s="36" t="s">
        <v>134</v>
      </c>
      <c r="C42" s="37">
        <v>57497</v>
      </c>
      <c r="D42" s="37">
        <v>67647</v>
      </c>
      <c r="E42" s="37">
        <v>43018</v>
      </c>
      <c r="F42" s="37">
        <v>54242</v>
      </c>
      <c r="G42" s="37">
        <v>48795</v>
      </c>
      <c r="H42" s="37">
        <v>50998</v>
      </c>
      <c r="I42" s="37">
        <v>60984</v>
      </c>
      <c r="J42" s="37">
        <v>237188</v>
      </c>
      <c r="K42" s="37">
        <v>206669</v>
      </c>
      <c r="L42" s="37">
        <v>8671</v>
      </c>
      <c r="M42" s="37">
        <v>115735</v>
      </c>
      <c r="N42" s="37">
        <v>202342</v>
      </c>
      <c r="O42" s="37">
        <v>418789</v>
      </c>
    </row>
    <row r="43" spans="2:15" ht="28">
      <c r="B43" s="44" t="s">
        <v>135</v>
      </c>
      <c r="C43" s="45">
        <v>1079876</v>
      </c>
      <c r="D43" s="45">
        <v>1025978</v>
      </c>
      <c r="E43" s="45">
        <v>854304</v>
      </c>
      <c r="F43" s="45">
        <v>769638</v>
      </c>
      <c r="G43" s="45">
        <v>520084</v>
      </c>
      <c r="H43" s="45">
        <v>664091</v>
      </c>
      <c r="I43" s="45">
        <v>639714</v>
      </c>
      <c r="J43" s="45">
        <v>1063636</v>
      </c>
      <c r="K43" s="45">
        <v>988269</v>
      </c>
      <c r="L43" s="45">
        <v>925041</v>
      </c>
      <c r="M43" s="45">
        <v>1011719</v>
      </c>
      <c r="N43" s="45">
        <v>1126091</v>
      </c>
      <c r="O43" s="45">
        <v>1229128</v>
      </c>
    </row>
    <row r="44" spans="2:15">
      <c r="B44" s="36" t="s">
        <v>213</v>
      </c>
      <c r="C44" s="37">
        <v>14993</v>
      </c>
      <c r="D44" s="37">
        <v>65</v>
      </c>
      <c r="E44" s="37">
        <v>45</v>
      </c>
      <c r="F44" s="37">
        <v>7589</v>
      </c>
      <c r="G44" s="37">
        <v>7335</v>
      </c>
      <c r="H44" s="37">
        <v>7582</v>
      </c>
      <c r="I44" s="37">
        <v>5417</v>
      </c>
      <c r="J44" s="37">
        <v>44509</v>
      </c>
      <c r="K44" s="37">
        <v>40614</v>
      </c>
      <c r="L44" s="37">
        <v>38683</v>
      </c>
      <c r="M44" s="37">
        <v>36111</v>
      </c>
      <c r="N44" s="37">
        <v>37552</v>
      </c>
      <c r="O44" s="37">
        <v>36520</v>
      </c>
    </row>
    <row r="45" spans="2:15">
      <c r="B45" s="54" t="s">
        <v>136</v>
      </c>
      <c r="C45" s="58">
        <v>1094869</v>
      </c>
      <c r="D45" s="58">
        <v>1026043</v>
      </c>
      <c r="E45" s="58">
        <v>854349</v>
      </c>
      <c r="F45" s="58">
        <v>777227</v>
      </c>
      <c r="G45" s="58">
        <v>527419</v>
      </c>
      <c r="H45" s="58">
        <v>671673</v>
      </c>
      <c r="I45" s="58">
        <v>645131</v>
      </c>
      <c r="J45" s="58">
        <v>1108145</v>
      </c>
      <c r="K45" s="58">
        <v>1028883</v>
      </c>
      <c r="L45" s="58">
        <v>963724</v>
      </c>
      <c r="M45" s="58">
        <v>1047830</v>
      </c>
      <c r="N45" s="58">
        <v>1163643</v>
      </c>
      <c r="O45" s="58">
        <v>1265648</v>
      </c>
    </row>
    <row r="46" spans="2:15">
      <c r="B46" s="42"/>
      <c r="C46" s="52"/>
      <c r="D46" s="52"/>
      <c r="E46" s="52"/>
      <c r="F46" s="52"/>
      <c r="G46" s="50"/>
      <c r="H46" s="52"/>
      <c r="I46" s="52"/>
      <c r="J46" s="52"/>
      <c r="K46" s="52"/>
      <c r="L46" s="52"/>
      <c r="M46" s="52"/>
      <c r="N46" s="52"/>
      <c r="O46" s="52"/>
    </row>
    <row r="47" spans="2:15">
      <c r="B47" s="42" t="s">
        <v>137</v>
      </c>
      <c r="C47" s="50"/>
      <c r="D47" s="50"/>
      <c r="E47" s="50"/>
      <c r="F47" s="50"/>
      <c r="G47" s="37"/>
      <c r="H47" s="50"/>
      <c r="I47" s="50"/>
      <c r="J47" s="50"/>
      <c r="K47" s="50"/>
      <c r="L47" s="50"/>
      <c r="M47" s="50"/>
      <c r="N47" s="50"/>
      <c r="O47" s="50"/>
    </row>
    <row r="48" spans="2:15">
      <c r="B48" s="42" t="s">
        <v>138</v>
      </c>
      <c r="C48" s="37"/>
      <c r="D48" s="37"/>
      <c r="E48" s="37"/>
      <c r="F48" s="37"/>
      <c r="G48" s="37"/>
      <c r="H48" s="37"/>
      <c r="I48" s="37"/>
      <c r="J48" s="37"/>
      <c r="K48" s="37"/>
      <c r="L48" s="37"/>
      <c r="M48" s="37"/>
      <c r="N48" s="37"/>
      <c r="O48" s="37"/>
    </row>
    <row r="49" spans="2:15">
      <c r="B49" s="36" t="s">
        <v>139</v>
      </c>
      <c r="C49" s="37">
        <v>8418</v>
      </c>
      <c r="D49" s="37">
        <v>4575</v>
      </c>
      <c r="E49" s="37">
        <v>2951</v>
      </c>
      <c r="F49" s="37">
        <v>2391</v>
      </c>
      <c r="G49" s="37">
        <v>1911</v>
      </c>
      <c r="H49" s="37">
        <v>1427</v>
      </c>
      <c r="I49" s="37">
        <v>827</v>
      </c>
      <c r="J49" s="37">
        <v>211</v>
      </c>
      <c r="K49" s="37">
        <v>3599</v>
      </c>
      <c r="L49" s="37">
        <v>290</v>
      </c>
      <c r="M49" s="37">
        <v>284</v>
      </c>
      <c r="N49" s="37">
        <v>17210</v>
      </c>
      <c r="O49" s="37">
        <v>1008</v>
      </c>
    </row>
    <row r="50" spans="2:15">
      <c r="B50" s="36" t="s">
        <v>140</v>
      </c>
      <c r="C50" s="37">
        <v>203409</v>
      </c>
      <c r="D50" s="37">
        <v>354249</v>
      </c>
      <c r="E50" s="37">
        <v>512164</v>
      </c>
      <c r="F50" s="37">
        <v>491324</v>
      </c>
      <c r="G50" s="37">
        <v>483651</v>
      </c>
      <c r="H50" s="37">
        <v>430304</v>
      </c>
      <c r="I50" s="37">
        <v>663060</v>
      </c>
      <c r="J50" s="37">
        <v>718484</v>
      </c>
      <c r="K50" s="37">
        <v>780202</v>
      </c>
      <c r="L50" s="37">
        <v>813464</v>
      </c>
      <c r="M50" s="37">
        <v>705487</v>
      </c>
      <c r="N50" s="37">
        <v>727983</v>
      </c>
      <c r="O50" s="37">
        <v>697843</v>
      </c>
    </row>
    <row r="51" spans="2:15">
      <c r="B51" s="36" t="s">
        <v>215</v>
      </c>
      <c r="C51" s="37"/>
      <c r="D51" s="37"/>
      <c r="E51" s="37"/>
      <c r="F51" s="37"/>
      <c r="G51" s="37"/>
      <c r="H51" s="37"/>
      <c r="I51" s="37"/>
      <c r="J51" s="37"/>
      <c r="K51" s="37">
        <v>174570</v>
      </c>
      <c r="L51" s="37">
        <v>159435</v>
      </c>
      <c r="M51" s="37">
        <v>201718</v>
      </c>
      <c r="N51" s="37">
        <v>283549</v>
      </c>
      <c r="O51" s="37">
        <v>325569</v>
      </c>
    </row>
    <row r="52" spans="2:15">
      <c r="B52" s="36" t="s">
        <v>141</v>
      </c>
      <c r="C52" s="37">
        <v>92989</v>
      </c>
      <c r="D52" s="37">
        <v>75389</v>
      </c>
      <c r="E52" s="37">
        <v>57623</v>
      </c>
      <c r="F52" s="37">
        <v>39635</v>
      </c>
      <c r="G52" s="37">
        <v>15636</v>
      </c>
      <c r="H52" s="37">
        <v>14689</v>
      </c>
      <c r="I52" s="37">
        <v>10457</v>
      </c>
      <c r="J52" s="37">
        <v>168171</v>
      </c>
      <c r="K52" s="37">
        <v>165508</v>
      </c>
      <c r="L52" s="37">
        <v>182377</v>
      </c>
      <c r="M52" s="37">
        <v>265848</v>
      </c>
      <c r="N52" s="37">
        <v>301414</v>
      </c>
      <c r="O52" s="37">
        <v>376331</v>
      </c>
    </row>
    <row r="53" spans="2:15">
      <c r="B53" s="36" t="s">
        <v>214</v>
      </c>
      <c r="C53" s="37">
        <v>1431</v>
      </c>
      <c r="D53" s="37">
        <v>1512</v>
      </c>
      <c r="E53" s="37">
        <v>1458</v>
      </c>
      <c r="F53" s="37">
        <v>1278</v>
      </c>
      <c r="G53" s="37">
        <v>1236</v>
      </c>
      <c r="H53" s="37">
        <v>1235</v>
      </c>
      <c r="I53" s="37">
        <v>1240</v>
      </c>
      <c r="J53" s="37">
        <v>1219</v>
      </c>
      <c r="K53" s="37">
        <v>1209</v>
      </c>
      <c r="L53" s="37">
        <v>1075</v>
      </c>
      <c r="M53" s="37">
        <v>1243</v>
      </c>
      <c r="N53" s="37">
        <v>1581</v>
      </c>
      <c r="O53" s="37">
        <v>1570</v>
      </c>
    </row>
    <row r="54" spans="2:15">
      <c r="B54" s="36" t="s">
        <v>142</v>
      </c>
      <c r="C54" s="37"/>
      <c r="D54" s="37"/>
      <c r="E54" s="37" t="s">
        <v>260</v>
      </c>
      <c r="F54" s="37">
        <v>39</v>
      </c>
      <c r="G54" s="37">
        <v>119</v>
      </c>
      <c r="H54" s="37">
        <v>662</v>
      </c>
      <c r="I54" s="37" t="s">
        <v>259</v>
      </c>
      <c r="J54" s="37"/>
      <c r="K54" s="37">
        <v>0</v>
      </c>
      <c r="L54" s="37">
        <v>0</v>
      </c>
      <c r="M54" s="37">
        <v>0</v>
      </c>
      <c r="N54" s="37">
        <v>96</v>
      </c>
      <c r="O54" s="37">
        <v>0</v>
      </c>
    </row>
    <row r="55" spans="2:15">
      <c r="B55" s="36" t="s">
        <v>143</v>
      </c>
      <c r="C55" s="37">
        <v>3358</v>
      </c>
      <c r="D55" s="37">
        <v>1892</v>
      </c>
      <c r="E55" s="37">
        <v>2293</v>
      </c>
      <c r="F55" s="37">
        <v>2013</v>
      </c>
      <c r="G55" s="37">
        <v>1653</v>
      </c>
      <c r="H55" s="37">
        <v>3299</v>
      </c>
      <c r="I55" s="37">
        <v>4078.0000000000005</v>
      </c>
      <c r="J55" s="37">
        <v>3296</v>
      </c>
      <c r="K55" s="37">
        <v>2936</v>
      </c>
      <c r="L55" s="37">
        <v>2705</v>
      </c>
      <c r="M55" s="37">
        <v>2565</v>
      </c>
      <c r="N55" s="37">
        <v>2526</v>
      </c>
      <c r="O55" s="37">
        <v>2871</v>
      </c>
    </row>
    <row r="56" spans="2:15">
      <c r="B56" s="44" t="s">
        <v>144</v>
      </c>
      <c r="C56" s="45">
        <v>309605</v>
      </c>
      <c r="D56" s="45">
        <v>437617</v>
      </c>
      <c r="E56" s="45">
        <v>576489</v>
      </c>
      <c r="F56" s="45">
        <v>536680</v>
      </c>
      <c r="G56" s="45">
        <v>504206</v>
      </c>
      <c r="H56" s="45">
        <v>451616</v>
      </c>
      <c r="I56" s="45">
        <v>679662</v>
      </c>
      <c r="J56" s="45">
        <v>891381</v>
      </c>
      <c r="K56" s="45">
        <v>1128024</v>
      </c>
      <c r="L56" s="45">
        <v>1159346</v>
      </c>
      <c r="M56" s="45">
        <v>1177145</v>
      </c>
      <c r="N56" s="45">
        <v>1334359</v>
      </c>
      <c r="O56" s="45">
        <v>1405192</v>
      </c>
    </row>
    <row r="57" spans="2:15">
      <c r="B57" s="42"/>
      <c r="C57" s="52"/>
      <c r="D57" s="52"/>
      <c r="E57" s="52"/>
      <c r="F57" s="52"/>
      <c r="G57" s="50"/>
      <c r="H57" s="52"/>
      <c r="I57" s="52"/>
      <c r="J57" s="52"/>
      <c r="K57" s="52"/>
      <c r="L57" s="52"/>
      <c r="M57" s="52"/>
      <c r="N57" s="52"/>
      <c r="O57" s="52"/>
    </row>
    <row r="58" spans="2:15">
      <c r="B58" s="42" t="s">
        <v>145</v>
      </c>
      <c r="C58" s="50"/>
      <c r="D58" s="50"/>
      <c r="E58" s="50"/>
      <c r="F58" s="50"/>
      <c r="G58" s="37"/>
      <c r="H58" s="50"/>
      <c r="I58" s="50"/>
      <c r="J58" s="50"/>
      <c r="K58" s="50"/>
      <c r="L58" s="50"/>
      <c r="M58" s="50"/>
      <c r="N58" s="50"/>
      <c r="O58" s="50"/>
    </row>
    <row r="59" spans="2:15">
      <c r="B59" s="36" t="s">
        <v>139</v>
      </c>
      <c r="C59" s="37">
        <v>114020</v>
      </c>
      <c r="D59" s="37">
        <v>99685</v>
      </c>
      <c r="E59" s="37">
        <v>92965</v>
      </c>
      <c r="F59" s="37">
        <v>83100</v>
      </c>
      <c r="G59" s="37">
        <v>53731</v>
      </c>
      <c r="H59" s="37">
        <v>92158</v>
      </c>
      <c r="I59" s="37">
        <v>98423</v>
      </c>
      <c r="J59" s="37">
        <v>106226</v>
      </c>
      <c r="K59" s="37">
        <v>106887</v>
      </c>
      <c r="L59" s="37">
        <v>126315</v>
      </c>
      <c r="M59" s="37">
        <v>168746</v>
      </c>
      <c r="N59" s="37">
        <v>242397</v>
      </c>
      <c r="O59" s="37">
        <v>190730</v>
      </c>
    </row>
    <row r="60" spans="2:15">
      <c r="B60" s="53" t="s">
        <v>146</v>
      </c>
      <c r="C60" s="37">
        <v>872</v>
      </c>
      <c r="D60" s="37">
        <v>187</v>
      </c>
      <c r="E60" s="37">
        <v>310</v>
      </c>
      <c r="F60" s="37">
        <v>76</v>
      </c>
      <c r="G60" s="37">
        <v>962</v>
      </c>
      <c r="H60" s="37">
        <v>1387</v>
      </c>
      <c r="I60" s="37">
        <v>503</v>
      </c>
      <c r="J60" s="37">
        <v>1398</v>
      </c>
      <c r="K60" s="37">
        <v>754</v>
      </c>
      <c r="L60" s="37">
        <v>760</v>
      </c>
      <c r="M60" s="37">
        <v>1625</v>
      </c>
      <c r="N60" s="37">
        <v>422</v>
      </c>
      <c r="O60" s="37">
        <v>5023</v>
      </c>
    </row>
    <row r="61" spans="2:15">
      <c r="B61" s="53" t="s">
        <v>214</v>
      </c>
      <c r="C61" s="37">
        <v>17010</v>
      </c>
      <c r="D61" s="37">
        <v>22948</v>
      </c>
      <c r="E61" s="37">
        <v>26139</v>
      </c>
      <c r="F61" s="37">
        <v>27315</v>
      </c>
      <c r="G61" s="37">
        <v>22153</v>
      </c>
      <c r="H61" s="37">
        <v>26844</v>
      </c>
      <c r="I61" s="37">
        <v>27267</v>
      </c>
      <c r="J61" s="37">
        <v>25978</v>
      </c>
      <c r="K61" s="37">
        <v>25208</v>
      </c>
      <c r="L61" s="37">
        <v>23333</v>
      </c>
      <c r="M61" s="37">
        <v>25051</v>
      </c>
      <c r="N61" s="37">
        <v>29964</v>
      </c>
      <c r="O61" s="37">
        <v>37357</v>
      </c>
    </row>
    <row r="62" spans="2:15">
      <c r="B62" s="53" t="s">
        <v>140</v>
      </c>
      <c r="C62" s="37">
        <v>157296</v>
      </c>
      <c r="D62" s="37">
        <v>184884</v>
      </c>
      <c r="E62" s="37">
        <v>147967</v>
      </c>
      <c r="F62" s="37">
        <v>207182</v>
      </c>
      <c r="G62" s="37">
        <v>239688</v>
      </c>
      <c r="H62" s="37">
        <v>205092</v>
      </c>
      <c r="I62" s="37">
        <v>154898</v>
      </c>
      <c r="J62" s="37">
        <v>143632</v>
      </c>
      <c r="K62" s="37">
        <v>188078</v>
      </c>
      <c r="L62" s="37">
        <v>157626</v>
      </c>
      <c r="M62" s="37">
        <v>112164</v>
      </c>
      <c r="N62" s="37">
        <v>279769</v>
      </c>
      <c r="O62" s="37">
        <v>207106</v>
      </c>
    </row>
    <row r="63" spans="2:15">
      <c r="B63" s="53" t="s">
        <v>215</v>
      </c>
      <c r="C63" s="37"/>
      <c r="D63" s="37"/>
      <c r="E63" s="37"/>
      <c r="F63" s="37"/>
      <c r="G63" s="37"/>
      <c r="H63" s="37"/>
      <c r="I63" s="37"/>
      <c r="J63" s="37"/>
      <c r="K63" s="37">
        <v>41814</v>
      </c>
      <c r="L63" s="37">
        <v>36337</v>
      </c>
      <c r="M63" s="37">
        <v>45136</v>
      </c>
      <c r="N63" s="37">
        <v>54431</v>
      </c>
      <c r="O63" s="37">
        <v>52941</v>
      </c>
    </row>
    <row r="64" spans="2:15">
      <c r="B64" s="53" t="s">
        <v>123</v>
      </c>
      <c r="C64" s="37">
        <v>6054</v>
      </c>
      <c r="D64" s="37">
        <v>5751</v>
      </c>
      <c r="E64" s="37">
        <v>12600</v>
      </c>
      <c r="F64" s="37">
        <v>13860</v>
      </c>
      <c r="G64" s="37">
        <v>6575</v>
      </c>
      <c r="H64" s="37">
        <v>6406</v>
      </c>
      <c r="I64" s="37">
        <v>552</v>
      </c>
      <c r="J64" s="37">
        <v>283</v>
      </c>
      <c r="K64" s="37">
        <v>1423</v>
      </c>
      <c r="L64" s="37">
        <v>13141</v>
      </c>
      <c r="M64" s="37">
        <v>1283</v>
      </c>
      <c r="N64" s="37">
        <v>2961</v>
      </c>
      <c r="O64" s="37">
        <v>169</v>
      </c>
    </row>
    <row r="65" spans="2:15">
      <c r="B65" s="53" t="s">
        <v>143</v>
      </c>
      <c r="C65" s="37">
        <v>969</v>
      </c>
      <c r="D65" s="37">
        <v>840</v>
      </c>
      <c r="E65" s="37">
        <v>657</v>
      </c>
      <c r="F65" s="37">
        <v>724</v>
      </c>
      <c r="G65" s="37">
        <v>660</v>
      </c>
      <c r="H65" s="37">
        <v>590</v>
      </c>
      <c r="I65" s="37">
        <v>765</v>
      </c>
      <c r="J65" s="37">
        <v>329</v>
      </c>
      <c r="K65" s="37">
        <v>236</v>
      </c>
      <c r="L65" s="37">
        <v>1654</v>
      </c>
      <c r="M65" s="37">
        <v>3421</v>
      </c>
      <c r="N65" s="37">
        <v>909</v>
      </c>
      <c r="O65" s="37">
        <v>728</v>
      </c>
    </row>
    <row r="66" spans="2:15">
      <c r="B66" s="44" t="s">
        <v>147</v>
      </c>
      <c r="C66" s="45">
        <v>296221</v>
      </c>
      <c r="D66" s="45">
        <v>314295</v>
      </c>
      <c r="E66" s="45">
        <v>280638</v>
      </c>
      <c r="F66" s="45">
        <v>332257</v>
      </c>
      <c r="G66" s="45">
        <v>323769</v>
      </c>
      <c r="H66" s="45">
        <v>332477</v>
      </c>
      <c r="I66" s="45">
        <v>282408</v>
      </c>
      <c r="J66" s="45">
        <v>277846</v>
      </c>
      <c r="K66" s="45">
        <v>364400</v>
      </c>
      <c r="L66" s="45">
        <v>359166</v>
      </c>
      <c r="M66" s="45">
        <v>357426</v>
      </c>
      <c r="N66" s="45">
        <v>610853</v>
      </c>
      <c r="O66" s="45">
        <v>494054</v>
      </c>
    </row>
    <row r="67" spans="2:15" ht="10.5" customHeight="1">
      <c r="B67" s="47"/>
      <c r="C67" s="47"/>
      <c r="D67" s="47"/>
      <c r="E67" s="47"/>
      <c r="F67" s="47"/>
      <c r="G67" s="47"/>
      <c r="H67" s="47"/>
      <c r="I67" s="47"/>
      <c r="J67" s="47"/>
      <c r="K67" s="47"/>
      <c r="L67" s="47"/>
      <c r="M67" s="47"/>
      <c r="N67" s="47"/>
      <c r="O67" s="47"/>
    </row>
    <row r="68" spans="2:15">
      <c r="B68" s="54" t="s">
        <v>148</v>
      </c>
      <c r="C68" s="55">
        <v>605826</v>
      </c>
      <c r="D68" s="55">
        <v>751912</v>
      </c>
      <c r="E68" s="55">
        <v>857127</v>
      </c>
      <c r="F68" s="55">
        <v>868937</v>
      </c>
      <c r="G68" s="55">
        <v>827975</v>
      </c>
      <c r="H68" s="55">
        <v>784093</v>
      </c>
      <c r="I68" s="55">
        <v>962070</v>
      </c>
      <c r="J68" s="55">
        <v>1169227</v>
      </c>
      <c r="K68" s="55">
        <v>1492424</v>
      </c>
      <c r="L68" s="55">
        <v>1518512</v>
      </c>
      <c r="M68" s="55">
        <v>1534571</v>
      </c>
      <c r="N68" s="55">
        <v>1945212</v>
      </c>
      <c r="O68" s="55">
        <v>1899246</v>
      </c>
    </row>
    <row r="69" spans="2:15" ht="10.5" customHeight="1">
      <c r="B69" s="47"/>
      <c r="C69" s="47"/>
      <c r="D69" s="47"/>
      <c r="E69" s="47"/>
      <c r="F69" s="47"/>
      <c r="G69" s="47"/>
      <c r="H69" s="47"/>
      <c r="I69" s="47"/>
      <c r="J69" s="47"/>
      <c r="K69" s="47"/>
      <c r="L69" s="47"/>
      <c r="M69" s="47"/>
      <c r="N69" s="47"/>
      <c r="O69" s="47"/>
    </row>
    <row r="70" spans="2:15" ht="28">
      <c r="B70" s="48" t="s">
        <v>149</v>
      </c>
      <c r="C70" s="49">
        <v>1700695</v>
      </c>
      <c r="D70" s="49">
        <v>1777955</v>
      </c>
      <c r="E70" s="49">
        <v>1711476</v>
      </c>
      <c r="F70" s="49">
        <v>1646164</v>
      </c>
      <c r="G70" s="49">
        <v>1355394</v>
      </c>
      <c r="H70" s="49">
        <v>1455766</v>
      </c>
      <c r="I70" s="49">
        <v>1607201</v>
      </c>
      <c r="J70" s="49">
        <v>2277372</v>
      </c>
      <c r="K70" s="49">
        <v>2521307</v>
      </c>
      <c r="L70" s="49">
        <v>2482236</v>
      </c>
      <c r="M70" s="49">
        <v>2582401</v>
      </c>
      <c r="N70" s="49">
        <v>3108855</v>
      </c>
      <c r="O70" s="49">
        <v>3164894</v>
      </c>
    </row>
    <row r="71" spans="2:15">
      <c r="N71" s="28"/>
      <c r="O71" s="28"/>
    </row>
  </sheetData>
  <pageMargins left="0.7" right="0.7" top="0.75" bottom="0.75" header="0.3" footer="0.3"/>
  <pageSetup scale="3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O40"/>
  <sheetViews>
    <sheetView showGridLines="0" view="pageBreakPreview" zoomScale="70" zoomScaleNormal="100" zoomScaleSheetLayoutView="70" workbookViewId="0">
      <pane xSplit="2" ySplit="5" topLeftCell="E6" activePane="bottomRight" state="frozen"/>
      <selection pane="topRight" activeCell="C1" sqref="C1"/>
      <selection pane="bottomLeft" activeCell="A5" sqref="A5"/>
      <selection pane="bottomRight" activeCell="O21" sqref="O21"/>
    </sheetView>
  </sheetViews>
  <sheetFormatPr baseColWidth="10" defaultColWidth="11.453125" defaultRowHeight="14.5"/>
  <cols>
    <col min="1" max="1" width="3.453125" style="21" customWidth="1"/>
    <col min="2" max="2" width="50.81640625" bestFit="1" customWidth="1"/>
    <col min="3" max="15" width="15.453125" style="22" customWidth="1"/>
    <col min="16" max="16" width="2.6328125" customWidth="1"/>
  </cols>
  <sheetData>
    <row r="5" spans="1:15" ht="15.5" thickBot="1">
      <c r="A5" s="59"/>
      <c r="B5" s="71" t="s">
        <v>179</v>
      </c>
      <c r="C5" s="72">
        <v>2011</v>
      </c>
      <c r="D5" s="72">
        <v>2012</v>
      </c>
      <c r="E5" s="72">
        <v>2013</v>
      </c>
      <c r="F5" s="72">
        <v>2014</v>
      </c>
      <c r="G5" s="72">
        <v>2015</v>
      </c>
      <c r="H5" s="72">
        <v>2016</v>
      </c>
      <c r="I5" s="72">
        <v>2017</v>
      </c>
      <c r="J5" s="72">
        <v>2018</v>
      </c>
      <c r="K5" s="72">
        <v>2019</v>
      </c>
      <c r="L5" s="72">
        <v>2020</v>
      </c>
      <c r="M5" s="72">
        <v>2021</v>
      </c>
      <c r="N5" s="72">
        <v>2022</v>
      </c>
      <c r="O5" s="72">
        <v>2023</v>
      </c>
    </row>
    <row r="6" spans="1:15" ht="15">
      <c r="A6" s="59"/>
      <c r="B6" s="60" t="s">
        <v>150</v>
      </c>
      <c r="C6" s="61">
        <v>548084</v>
      </c>
      <c r="D6" s="61">
        <v>604700</v>
      </c>
      <c r="E6" s="61">
        <v>644624</v>
      </c>
      <c r="F6" s="61">
        <v>722966</v>
      </c>
      <c r="G6" s="61">
        <v>674314</v>
      </c>
      <c r="H6" s="61">
        <v>869235</v>
      </c>
      <c r="I6" s="61">
        <v>933178</v>
      </c>
      <c r="J6" s="61">
        <v>810609</v>
      </c>
      <c r="K6" s="61">
        <v>891553.47316533129</v>
      </c>
      <c r="L6" s="61">
        <v>822475</v>
      </c>
      <c r="M6" s="61">
        <v>1097723</v>
      </c>
      <c r="N6" s="61">
        <v>1351707</v>
      </c>
      <c r="O6" s="61">
        <v>1442441</v>
      </c>
    </row>
    <row r="7" spans="1:15" ht="15">
      <c r="A7" s="59"/>
      <c r="B7" s="62" t="s">
        <v>151</v>
      </c>
      <c r="C7" s="63">
        <v>-419631</v>
      </c>
      <c r="D7" s="63">
        <v>-489152</v>
      </c>
      <c r="E7" s="63">
        <v>-491578</v>
      </c>
      <c r="F7" s="63">
        <v>-605325</v>
      </c>
      <c r="G7" s="63">
        <v>-557786</v>
      </c>
      <c r="H7" s="63">
        <v>-678581</v>
      </c>
      <c r="I7" s="63">
        <v>-766727</v>
      </c>
      <c r="J7" s="63">
        <v>-623243</v>
      </c>
      <c r="K7" s="63">
        <v>-675187.47316533129</v>
      </c>
      <c r="L7" s="63">
        <v>-615775</v>
      </c>
      <c r="M7" s="63">
        <v>-834062</v>
      </c>
      <c r="N7" s="63">
        <v>-1078737</v>
      </c>
      <c r="O7" s="63">
        <v>-1081208</v>
      </c>
    </row>
    <row r="8" spans="1:15" ht="28">
      <c r="A8" s="59"/>
      <c r="B8" s="62" t="s">
        <v>152</v>
      </c>
      <c r="C8" s="63">
        <v>86811</v>
      </c>
      <c r="D8" s="63">
        <v>16643</v>
      </c>
      <c r="E8" s="63">
        <v>-39123</v>
      </c>
      <c r="F8" s="63">
        <v>100216</v>
      </c>
      <c r="G8" s="63">
        <v>54528</v>
      </c>
      <c r="H8" s="63">
        <v>125456</v>
      </c>
      <c r="I8" s="63">
        <v>63220</v>
      </c>
      <c r="J8" s="63">
        <v>31025</v>
      </c>
      <c r="K8" s="63">
        <v>70293</v>
      </c>
      <c r="L8" s="63">
        <v>124742</v>
      </c>
      <c r="M8" s="63">
        <v>211198</v>
      </c>
      <c r="N8" s="63">
        <v>214188</v>
      </c>
      <c r="O8" s="63">
        <v>101172</v>
      </c>
    </row>
    <row r="9" spans="1:15" ht="28">
      <c r="A9" s="59"/>
      <c r="B9" s="62" t="s">
        <v>153</v>
      </c>
      <c r="C9" s="63">
        <v>10523</v>
      </c>
      <c r="D9" s="63">
        <v>16004</v>
      </c>
      <c r="E9" s="63">
        <v>12875</v>
      </c>
      <c r="F9" s="63">
        <v>3401</v>
      </c>
      <c r="G9" s="63">
        <v>14691</v>
      </c>
      <c r="H9" s="63">
        <v>-5841</v>
      </c>
      <c r="I9" s="63">
        <v>8852</v>
      </c>
      <c r="J9" s="63">
        <v>2704</v>
      </c>
      <c r="K9" s="63">
        <v>1546</v>
      </c>
      <c r="L9" s="63">
        <v>7076</v>
      </c>
      <c r="M9" s="63">
        <v>-11658</v>
      </c>
      <c r="N9" s="63">
        <v>-22429</v>
      </c>
      <c r="O9" s="63">
        <v>2574</v>
      </c>
    </row>
    <row r="10" spans="1:15" ht="28">
      <c r="A10" s="59"/>
      <c r="B10" s="66" t="s">
        <v>154</v>
      </c>
      <c r="C10" s="67">
        <v>225787</v>
      </c>
      <c r="D10" s="67">
        <v>148195</v>
      </c>
      <c r="E10" s="67">
        <v>126798</v>
      </c>
      <c r="F10" s="67">
        <v>221258</v>
      </c>
      <c r="G10" s="67">
        <v>185747</v>
      </c>
      <c r="H10" s="67">
        <v>310269</v>
      </c>
      <c r="I10" s="67">
        <v>238523</v>
      </c>
      <c r="J10" s="67">
        <v>221095</v>
      </c>
      <c r="K10" s="67">
        <v>288205</v>
      </c>
      <c r="L10" s="67">
        <v>338518</v>
      </c>
      <c r="M10" s="67">
        <v>463201</v>
      </c>
      <c r="N10" s="67">
        <v>464729</v>
      </c>
      <c r="O10" s="67">
        <v>464979</v>
      </c>
    </row>
    <row r="11" spans="1:15" ht="15">
      <c r="A11" s="59"/>
      <c r="B11" s="62" t="s">
        <v>155</v>
      </c>
      <c r="C11" s="63">
        <v>-65142</v>
      </c>
      <c r="D11" s="63">
        <v>-57691</v>
      </c>
      <c r="E11" s="63">
        <v>-53352</v>
      </c>
      <c r="F11" s="63">
        <v>-52695</v>
      </c>
      <c r="G11" s="63">
        <v>-48425</v>
      </c>
      <c r="H11" s="63">
        <v>-50750</v>
      </c>
      <c r="I11" s="63">
        <v>-57299</v>
      </c>
      <c r="J11" s="63">
        <v>-56426</v>
      </c>
      <c r="K11" s="63">
        <v>-57797</v>
      </c>
      <c r="L11" s="63">
        <v>-54138</v>
      </c>
      <c r="M11" s="63">
        <v>-65635</v>
      </c>
      <c r="N11" s="63">
        <v>-84507</v>
      </c>
      <c r="O11" s="63">
        <v>-89551</v>
      </c>
    </row>
    <row r="12" spans="1:15" ht="15">
      <c r="A12" s="59"/>
      <c r="B12" s="62" t="s">
        <v>156</v>
      </c>
      <c r="C12" s="63">
        <v>-59404</v>
      </c>
      <c r="D12" s="63">
        <v>-58602</v>
      </c>
      <c r="E12" s="63">
        <v>-68069</v>
      </c>
      <c r="F12" s="63">
        <v>-78864</v>
      </c>
      <c r="G12" s="63">
        <v>-70268</v>
      </c>
      <c r="H12" s="63">
        <v>-80673</v>
      </c>
      <c r="I12" s="63">
        <v>-95399</v>
      </c>
      <c r="J12" s="63">
        <v>-92154</v>
      </c>
      <c r="K12" s="63">
        <v>-107628</v>
      </c>
      <c r="L12" s="63">
        <v>-95866</v>
      </c>
      <c r="M12" s="63">
        <v>-112847</v>
      </c>
      <c r="N12" s="63">
        <v>-144031</v>
      </c>
      <c r="O12" s="63">
        <v>-150805</v>
      </c>
    </row>
    <row r="13" spans="1:15" ht="15">
      <c r="A13" s="59"/>
      <c r="B13" s="62" t="s">
        <v>157</v>
      </c>
      <c r="C13" s="63">
        <v>24581</v>
      </c>
      <c r="D13" s="63">
        <v>29818</v>
      </c>
      <c r="E13" s="63">
        <v>49650</v>
      </c>
      <c r="F13" s="63">
        <v>11977</v>
      </c>
      <c r="G13" s="63">
        <v>31066</v>
      </c>
      <c r="H13" s="63">
        <v>-8297</v>
      </c>
      <c r="I13" s="63">
        <v>39461</v>
      </c>
      <c r="J13" s="63">
        <v>99727</v>
      </c>
      <c r="K13" s="63">
        <v>-1137</v>
      </c>
      <c r="L13" s="63">
        <v>2033</v>
      </c>
      <c r="M13" s="63">
        <v>-18118</v>
      </c>
      <c r="N13" s="63">
        <v>2693</v>
      </c>
      <c r="O13" s="63">
        <v>31502</v>
      </c>
    </row>
    <row r="14" spans="1:15" ht="15">
      <c r="A14" s="59"/>
      <c r="B14" s="62" t="s">
        <v>273</v>
      </c>
      <c r="C14" s="63"/>
      <c r="D14" s="63"/>
      <c r="E14" s="63"/>
      <c r="F14" s="63"/>
      <c r="G14" s="63"/>
      <c r="H14" s="63"/>
      <c r="I14" s="63"/>
      <c r="J14" s="63"/>
      <c r="K14" s="63"/>
      <c r="L14" s="63"/>
      <c r="M14" s="63"/>
      <c r="N14" s="63">
        <v>10070</v>
      </c>
      <c r="O14" s="63">
        <v>0</v>
      </c>
    </row>
    <row r="15" spans="1:15" ht="15">
      <c r="A15" s="59"/>
      <c r="B15" s="62" t="s">
        <v>216</v>
      </c>
      <c r="C15" s="63">
        <v>-1034</v>
      </c>
      <c r="D15" s="63">
        <v>-2761</v>
      </c>
      <c r="E15" s="63">
        <v>-219</v>
      </c>
      <c r="F15" s="63">
        <v>-924</v>
      </c>
      <c r="G15" s="63">
        <v>-2685</v>
      </c>
      <c r="H15" s="63"/>
      <c r="I15" s="63"/>
      <c r="J15" s="63">
        <v>0</v>
      </c>
      <c r="K15" s="63">
        <v>0</v>
      </c>
      <c r="L15" s="63">
        <v>0</v>
      </c>
      <c r="M15" s="63">
        <v>0</v>
      </c>
      <c r="N15" s="63">
        <v>0</v>
      </c>
      <c r="O15" s="63">
        <v>0</v>
      </c>
    </row>
    <row r="16" spans="1:15" ht="15">
      <c r="A16" s="59"/>
      <c r="B16" s="70" t="s">
        <v>158</v>
      </c>
      <c r="C16" s="67">
        <v>124788</v>
      </c>
      <c r="D16" s="67">
        <v>58959</v>
      </c>
      <c r="E16" s="67">
        <v>54808</v>
      </c>
      <c r="F16" s="67">
        <v>100752</v>
      </c>
      <c r="G16" s="67">
        <v>95435</v>
      </c>
      <c r="H16" s="67">
        <v>170549</v>
      </c>
      <c r="I16" s="67">
        <v>125286</v>
      </c>
      <c r="J16" s="67">
        <v>172242</v>
      </c>
      <c r="K16" s="67">
        <v>121643</v>
      </c>
      <c r="L16" s="67">
        <v>190547</v>
      </c>
      <c r="M16" s="67">
        <v>266601</v>
      </c>
      <c r="N16" s="67">
        <v>248954</v>
      </c>
      <c r="O16" s="67">
        <v>256125</v>
      </c>
    </row>
    <row r="17" spans="1:15" ht="15">
      <c r="A17" s="59" t="s">
        <v>217</v>
      </c>
      <c r="B17" s="62" t="s">
        <v>219</v>
      </c>
      <c r="C17" s="64"/>
      <c r="D17" s="64"/>
      <c r="E17" s="64">
        <v>1767</v>
      </c>
      <c r="F17" s="65"/>
      <c r="G17" s="64"/>
      <c r="H17" s="64"/>
      <c r="I17" s="64"/>
      <c r="J17" s="64"/>
      <c r="K17" s="64"/>
      <c r="L17" s="64">
        <v>0</v>
      </c>
      <c r="M17" s="64">
        <v>0</v>
      </c>
      <c r="N17" s="64">
        <v>0</v>
      </c>
      <c r="O17" s="64">
        <v>0</v>
      </c>
    </row>
    <row r="18" spans="1:15" ht="28">
      <c r="A18" s="59" t="s">
        <v>217</v>
      </c>
      <c r="B18" s="62" t="s">
        <v>220</v>
      </c>
      <c r="C18" s="64">
        <v>-8906</v>
      </c>
      <c r="D18" s="64">
        <v>27283</v>
      </c>
      <c r="E18" s="64">
        <v>55696</v>
      </c>
      <c r="F18" s="65"/>
      <c r="G18" s="64"/>
      <c r="H18" s="64"/>
      <c r="I18" s="64"/>
      <c r="J18" s="64"/>
      <c r="K18" s="64"/>
      <c r="L18" s="64">
        <v>0</v>
      </c>
      <c r="M18" s="64">
        <v>0</v>
      </c>
      <c r="N18" s="64">
        <v>0</v>
      </c>
      <c r="O18" s="64">
        <v>0</v>
      </c>
    </row>
    <row r="19" spans="1:15" ht="15">
      <c r="A19" s="59" t="s">
        <v>217</v>
      </c>
      <c r="B19" s="62" t="s">
        <v>211</v>
      </c>
      <c r="C19" s="64"/>
      <c r="D19" s="64"/>
      <c r="E19" s="64">
        <v>0</v>
      </c>
      <c r="F19" s="64">
        <v>25508</v>
      </c>
      <c r="G19" s="64">
        <v>16066</v>
      </c>
      <c r="H19" s="64">
        <v>0</v>
      </c>
      <c r="I19" s="64">
        <v>0</v>
      </c>
      <c r="J19" s="64"/>
      <c r="K19" s="64"/>
      <c r="L19" s="64">
        <v>0</v>
      </c>
      <c r="M19" s="64">
        <v>0</v>
      </c>
      <c r="N19" s="64">
        <v>0</v>
      </c>
      <c r="O19" s="64">
        <v>0</v>
      </c>
    </row>
    <row r="20" spans="1:15" ht="15">
      <c r="A20" s="59" t="s">
        <v>217</v>
      </c>
      <c r="B20" s="62" t="s">
        <v>273</v>
      </c>
      <c r="C20" s="64"/>
      <c r="D20" s="64"/>
      <c r="E20" s="64"/>
      <c r="F20" s="64"/>
      <c r="G20" s="64"/>
      <c r="H20" s="64"/>
      <c r="I20" s="64"/>
      <c r="J20" s="64"/>
      <c r="K20" s="64"/>
      <c r="L20" s="64"/>
      <c r="M20" s="64"/>
      <c r="N20" s="64">
        <v>-10070</v>
      </c>
      <c r="O20" s="64">
        <v>0</v>
      </c>
    </row>
    <row r="21" spans="1:15" ht="28.5" customHeight="1">
      <c r="A21" s="59" t="s">
        <v>217</v>
      </c>
      <c r="B21" s="62" t="s">
        <v>224</v>
      </c>
      <c r="C21" s="64"/>
      <c r="D21" s="64"/>
      <c r="E21" s="64"/>
      <c r="F21" s="64"/>
      <c r="G21" s="64"/>
      <c r="H21" s="64"/>
      <c r="I21" s="64"/>
      <c r="J21" s="64">
        <v>-10680</v>
      </c>
      <c r="K21" s="64">
        <v>927</v>
      </c>
      <c r="L21" s="64">
        <v>-1080</v>
      </c>
      <c r="M21" s="64">
        <v>3884</v>
      </c>
      <c r="N21" s="64">
        <v>2764</v>
      </c>
      <c r="O21" s="64">
        <v>-11375</v>
      </c>
    </row>
    <row r="22" spans="1:15" ht="28">
      <c r="A22" s="59" t="s">
        <v>217</v>
      </c>
      <c r="B22" s="62" t="s">
        <v>225</v>
      </c>
      <c r="C22" s="64"/>
      <c r="D22" s="64"/>
      <c r="E22" s="64"/>
      <c r="F22" s="64"/>
      <c r="G22" s="64"/>
      <c r="H22" s="64"/>
      <c r="I22" s="64"/>
      <c r="J22" s="64"/>
      <c r="K22" s="64">
        <v>8022</v>
      </c>
      <c r="L22" s="64">
        <v>10198</v>
      </c>
      <c r="M22" s="64">
        <v>0</v>
      </c>
      <c r="N22" s="64">
        <v>0</v>
      </c>
      <c r="O22" s="64">
        <v>20245</v>
      </c>
    </row>
    <row r="23" spans="1:15" ht="15">
      <c r="A23" s="59"/>
      <c r="B23" s="66" t="s">
        <v>163</v>
      </c>
      <c r="C23" s="67">
        <v>115882</v>
      </c>
      <c r="D23" s="67">
        <v>86242</v>
      </c>
      <c r="E23" s="67">
        <v>112271</v>
      </c>
      <c r="F23" s="67">
        <v>126260</v>
      </c>
      <c r="G23" s="67">
        <v>111501</v>
      </c>
      <c r="H23" s="67">
        <v>170549</v>
      </c>
      <c r="I23" s="67">
        <v>125286</v>
      </c>
      <c r="J23" s="67">
        <v>161562</v>
      </c>
      <c r="K23" s="67">
        <v>130592</v>
      </c>
      <c r="L23" s="67">
        <v>199665</v>
      </c>
      <c r="M23" s="67">
        <v>270485</v>
      </c>
      <c r="N23" s="67">
        <v>241648</v>
      </c>
      <c r="O23" s="67">
        <v>264995</v>
      </c>
    </row>
    <row r="24" spans="1:15" ht="15">
      <c r="A24" s="59" t="s">
        <v>217</v>
      </c>
      <c r="B24" s="62" t="s">
        <v>221</v>
      </c>
      <c r="C24" s="64">
        <v>34184</v>
      </c>
      <c r="D24" s="64">
        <v>54468</v>
      </c>
      <c r="E24" s="64">
        <v>68431.983046894034</v>
      </c>
      <c r="F24" s="64">
        <v>137674</v>
      </c>
      <c r="G24" s="64">
        <v>104401</v>
      </c>
      <c r="H24" s="64">
        <v>127500</v>
      </c>
      <c r="I24" s="64">
        <v>151007</v>
      </c>
      <c r="J24" s="64">
        <v>153169</v>
      </c>
      <c r="K24" s="64">
        <v>174578</v>
      </c>
      <c r="L24" s="64">
        <v>142288</v>
      </c>
      <c r="M24" s="64">
        <v>166619</v>
      </c>
      <c r="N24" s="64">
        <v>191205</v>
      </c>
      <c r="O24" s="64">
        <v>211575</v>
      </c>
    </row>
    <row r="25" spans="1:15" ht="15">
      <c r="A25" s="59"/>
      <c r="B25" s="66" t="s">
        <v>48</v>
      </c>
      <c r="C25" s="67">
        <v>150066</v>
      </c>
      <c r="D25" s="67">
        <v>140710</v>
      </c>
      <c r="E25" s="67">
        <v>180702.98304689402</v>
      </c>
      <c r="F25" s="67">
        <v>263934</v>
      </c>
      <c r="G25" s="67">
        <v>215902</v>
      </c>
      <c r="H25" s="67">
        <v>298049</v>
      </c>
      <c r="I25" s="67">
        <v>276293</v>
      </c>
      <c r="J25" s="67">
        <v>314731</v>
      </c>
      <c r="K25" s="67">
        <v>305170</v>
      </c>
      <c r="L25" s="67">
        <v>341953</v>
      </c>
      <c r="M25" s="67">
        <v>437104</v>
      </c>
      <c r="N25" s="67">
        <v>432853</v>
      </c>
      <c r="O25" s="67">
        <v>476570</v>
      </c>
    </row>
    <row r="26" spans="1:15" ht="15">
      <c r="A26" s="59" t="s">
        <v>218</v>
      </c>
      <c r="B26" s="62" t="s">
        <v>263</v>
      </c>
      <c r="C26" s="63">
        <v>0</v>
      </c>
      <c r="D26" s="63">
        <v>0</v>
      </c>
      <c r="E26" s="63">
        <v>0</v>
      </c>
      <c r="F26" s="63">
        <v>-25508</v>
      </c>
      <c r="G26" s="63">
        <v>-16066</v>
      </c>
      <c r="H26" s="63">
        <v>0</v>
      </c>
      <c r="I26" s="63">
        <v>0</v>
      </c>
      <c r="J26" s="63"/>
      <c r="K26" s="63"/>
      <c r="L26" s="63">
        <v>0</v>
      </c>
      <c r="M26" s="63">
        <v>0</v>
      </c>
      <c r="N26" s="63">
        <v>0</v>
      </c>
      <c r="O26" s="63">
        <v>0</v>
      </c>
    </row>
    <row r="27" spans="1:15" ht="15">
      <c r="A27" s="59" t="s">
        <v>218</v>
      </c>
      <c r="B27" s="62" t="s">
        <v>221</v>
      </c>
      <c r="C27" s="63">
        <v>-34184</v>
      </c>
      <c r="D27" s="63">
        <v>-54468</v>
      </c>
      <c r="E27" s="63">
        <v>-68431.983046894034</v>
      </c>
      <c r="F27" s="63">
        <v>137674</v>
      </c>
      <c r="G27" s="63">
        <v>-104401</v>
      </c>
      <c r="H27" s="63">
        <v>-127500</v>
      </c>
      <c r="I27" s="63">
        <v>-151007</v>
      </c>
      <c r="J27" s="63">
        <v>-153169</v>
      </c>
      <c r="K27" s="63">
        <v>-174578</v>
      </c>
      <c r="L27" s="63">
        <v>-142288</v>
      </c>
      <c r="M27" s="63">
        <v>-166619</v>
      </c>
      <c r="N27" s="63">
        <v>-191205</v>
      </c>
      <c r="O27" s="63">
        <v>-211575</v>
      </c>
    </row>
    <row r="28" spans="1:15" ht="28">
      <c r="A28" s="59" t="s">
        <v>217</v>
      </c>
      <c r="B28" s="62" t="s">
        <v>222</v>
      </c>
      <c r="C28" s="63">
        <v>8906</v>
      </c>
      <c r="D28" s="63">
        <v>-27283</v>
      </c>
      <c r="E28" s="63">
        <v>-55696</v>
      </c>
      <c r="F28" s="63">
        <v>0</v>
      </c>
      <c r="G28" s="63">
        <v>0</v>
      </c>
      <c r="H28" s="63">
        <v>0</v>
      </c>
      <c r="I28" s="63">
        <v>0</v>
      </c>
      <c r="J28" s="63"/>
      <c r="K28" s="63"/>
      <c r="L28" s="63">
        <v>0</v>
      </c>
      <c r="M28" s="63">
        <v>0</v>
      </c>
      <c r="N28" s="63">
        <v>0</v>
      </c>
      <c r="O28" s="63">
        <v>0</v>
      </c>
    </row>
    <row r="29" spans="1:15" ht="28">
      <c r="A29" s="59"/>
      <c r="B29" s="62" t="s">
        <v>223</v>
      </c>
      <c r="C29" s="63"/>
      <c r="D29" s="63"/>
      <c r="E29" s="63"/>
      <c r="F29" s="63"/>
      <c r="G29" s="63"/>
      <c r="H29" s="63"/>
      <c r="I29" s="63"/>
      <c r="J29" s="63">
        <v>81928</v>
      </c>
      <c r="K29" s="63">
        <v>92437</v>
      </c>
      <c r="L29" s="63">
        <v>12065.495999999999</v>
      </c>
      <c r="M29" s="63">
        <v>11540.611000000001</v>
      </c>
      <c r="N29" s="63">
        <v>-2143.5029215885102</v>
      </c>
      <c r="O29" s="63">
        <v>28816</v>
      </c>
    </row>
    <row r="30" spans="1:15" ht="15">
      <c r="A30" s="59"/>
      <c r="B30" s="62" t="s">
        <v>159</v>
      </c>
      <c r="C30" s="63">
        <v>9132</v>
      </c>
      <c r="D30" s="63">
        <v>11538</v>
      </c>
      <c r="E30" s="63">
        <v>7234</v>
      </c>
      <c r="F30" s="63">
        <v>7291</v>
      </c>
      <c r="G30" s="63">
        <v>9150</v>
      </c>
      <c r="H30" s="63">
        <v>7957</v>
      </c>
      <c r="I30" s="63">
        <v>11744</v>
      </c>
      <c r="J30" s="63">
        <v>-3024</v>
      </c>
      <c r="K30" s="63">
        <v>1189</v>
      </c>
      <c r="L30" s="63">
        <v>26054</v>
      </c>
      <c r="M30" s="63">
        <v>36670</v>
      </c>
      <c r="N30" s="63">
        <v>25308</v>
      </c>
      <c r="O30" s="63">
        <v>157100</v>
      </c>
    </row>
    <row r="31" spans="1:15" ht="15">
      <c r="A31" s="59"/>
      <c r="B31" s="62" t="s">
        <v>160</v>
      </c>
      <c r="C31" s="63">
        <v>-62341</v>
      </c>
      <c r="D31" s="63">
        <v>-66654</v>
      </c>
      <c r="E31" s="63">
        <v>-98916</v>
      </c>
      <c r="F31" s="63">
        <v>-86472</v>
      </c>
      <c r="G31" s="63">
        <v>-116890</v>
      </c>
      <c r="H31" s="63">
        <v>-165380</v>
      </c>
      <c r="I31" s="63">
        <v>-131349</v>
      </c>
      <c r="J31" s="63">
        <v>-259658</v>
      </c>
      <c r="K31" s="63">
        <v>-195864</v>
      </c>
      <c r="L31" s="63">
        <v>-213777</v>
      </c>
      <c r="M31" s="63">
        <v>-151680</v>
      </c>
      <c r="N31" s="63">
        <v>-137600</v>
      </c>
      <c r="O31" s="63">
        <v>-122087</v>
      </c>
    </row>
    <row r="32" spans="1:15" ht="15">
      <c r="A32" s="59" t="s">
        <v>218</v>
      </c>
      <c r="B32" s="62" t="s">
        <v>227</v>
      </c>
      <c r="C32" s="63"/>
      <c r="D32" s="63"/>
      <c r="E32" s="63"/>
      <c r="F32" s="63"/>
      <c r="G32" s="63"/>
      <c r="H32" s="63"/>
      <c r="I32" s="63"/>
      <c r="J32" s="63">
        <v>10680</v>
      </c>
      <c r="K32" s="63">
        <v>-927</v>
      </c>
      <c r="L32" s="63">
        <v>1080</v>
      </c>
      <c r="M32" s="63">
        <v>-3884</v>
      </c>
      <c r="N32" s="63">
        <v>-2764</v>
      </c>
      <c r="O32" s="63">
        <v>11375</v>
      </c>
    </row>
    <row r="33" spans="1:15" ht="28">
      <c r="A33" s="59" t="s">
        <v>218</v>
      </c>
      <c r="B33" s="62" t="s">
        <v>225</v>
      </c>
      <c r="C33" s="63"/>
      <c r="D33" s="63"/>
      <c r="E33" s="63"/>
      <c r="F33" s="63"/>
      <c r="G33" s="63"/>
      <c r="H33" s="63"/>
      <c r="I33" s="63"/>
      <c r="J33" s="63">
        <v>0</v>
      </c>
      <c r="K33" s="63">
        <v>-8022</v>
      </c>
      <c r="L33" s="63">
        <v>-10198</v>
      </c>
      <c r="M33" s="63">
        <v>0</v>
      </c>
      <c r="N33" s="63">
        <v>0</v>
      </c>
      <c r="O33" s="63">
        <v>-20245</v>
      </c>
    </row>
    <row r="34" spans="1:15" ht="15">
      <c r="A34" s="59" t="s">
        <v>218</v>
      </c>
      <c r="B34" s="62" t="s">
        <v>272</v>
      </c>
      <c r="C34" s="63"/>
      <c r="D34" s="63"/>
      <c r="E34" s="63"/>
      <c r="F34" s="63"/>
      <c r="G34" s="63"/>
      <c r="H34" s="63"/>
      <c r="I34" s="63"/>
      <c r="J34" s="63"/>
      <c r="K34" s="63"/>
      <c r="L34" s="63"/>
      <c r="M34" s="63"/>
      <c r="N34" s="63">
        <v>10070</v>
      </c>
      <c r="O34" s="63">
        <v>0</v>
      </c>
    </row>
    <row r="35" spans="1:15" ht="15">
      <c r="A35" s="59" t="s">
        <v>218</v>
      </c>
      <c r="B35" s="62" t="s">
        <v>226</v>
      </c>
      <c r="C35" s="63"/>
      <c r="D35" s="63"/>
      <c r="E35" s="63"/>
      <c r="F35" s="63"/>
      <c r="G35" s="63"/>
      <c r="H35" s="63"/>
      <c r="I35" s="63"/>
      <c r="J35" s="63">
        <v>-15745</v>
      </c>
      <c r="K35" s="63">
        <v>1758</v>
      </c>
      <c r="L35" s="63">
        <v>-1494.4959999999846</v>
      </c>
      <c r="M35" s="63">
        <v>11423.388999999996</v>
      </c>
      <c r="N35" s="63">
        <v>845.50292158851516</v>
      </c>
      <c r="O35" s="63">
        <v>-14560.323790887953</v>
      </c>
    </row>
    <row r="36" spans="1:15" ht="15">
      <c r="A36" s="59"/>
      <c r="B36" s="66" t="s">
        <v>161</v>
      </c>
      <c r="C36" s="69">
        <v>71579</v>
      </c>
      <c r="D36" s="69">
        <v>3843</v>
      </c>
      <c r="E36" s="69">
        <v>-35107.000000000015</v>
      </c>
      <c r="F36" s="69">
        <v>296919</v>
      </c>
      <c r="G36" s="69">
        <v>-12305</v>
      </c>
      <c r="H36" s="69">
        <v>13126</v>
      </c>
      <c r="I36" s="69">
        <v>5681</v>
      </c>
      <c r="J36" s="69">
        <v>-24257</v>
      </c>
      <c r="K36" s="69">
        <v>21163</v>
      </c>
      <c r="L36" s="69">
        <v>13395</v>
      </c>
      <c r="M36" s="69">
        <v>174554.99999999997</v>
      </c>
      <c r="N36" s="69">
        <v>135364.00000000003</v>
      </c>
      <c r="O36" s="69">
        <v>305393.67620911205</v>
      </c>
    </row>
    <row r="37" spans="1:15" ht="15">
      <c r="A37" s="59"/>
      <c r="B37" s="62" t="s">
        <v>382</v>
      </c>
      <c r="C37" s="63">
        <v>-14662</v>
      </c>
      <c r="D37" s="63">
        <v>5436</v>
      </c>
      <c r="E37" s="63">
        <v>9277</v>
      </c>
      <c r="F37" s="63">
        <v>-10535</v>
      </c>
      <c r="G37" s="63">
        <v>7954</v>
      </c>
      <c r="H37" s="63">
        <v>-9387</v>
      </c>
      <c r="I37" s="63">
        <v>6068</v>
      </c>
      <c r="J37" s="63">
        <v>1024</v>
      </c>
      <c r="K37" s="63">
        <v>-20820</v>
      </c>
      <c r="L37" s="63">
        <v>-12325</v>
      </c>
      <c r="M37" s="63">
        <v>-43837</v>
      </c>
      <c r="N37" s="63">
        <v>-26758</v>
      </c>
      <c r="O37" s="63">
        <v>-78673</v>
      </c>
    </row>
    <row r="38" spans="1:15" ht="15">
      <c r="A38" s="59"/>
      <c r="B38" s="68" t="s">
        <v>162</v>
      </c>
      <c r="C38" s="69">
        <v>56917</v>
      </c>
      <c r="D38" s="69">
        <v>9279</v>
      </c>
      <c r="E38" s="69">
        <v>-25830.000000000015</v>
      </c>
      <c r="F38" s="69">
        <v>286384</v>
      </c>
      <c r="G38" s="69">
        <v>-4351</v>
      </c>
      <c r="H38" s="69">
        <v>3739</v>
      </c>
      <c r="I38" s="69">
        <v>11749</v>
      </c>
      <c r="J38" s="69">
        <v>-23233</v>
      </c>
      <c r="K38" s="69">
        <v>343</v>
      </c>
      <c r="L38" s="69">
        <v>1070</v>
      </c>
      <c r="M38" s="69">
        <v>130716.99999999997</v>
      </c>
      <c r="N38" s="69">
        <v>108606.00000000003</v>
      </c>
      <c r="O38" s="69">
        <v>226720.67620911205</v>
      </c>
    </row>
    <row r="39" spans="1:15">
      <c r="G39" s="26"/>
      <c r="N39" s="29"/>
      <c r="O39" s="29"/>
    </row>
    <row r="40" spans="1:15">
      <c r="G40" s="26"/>
    </row>
  </sheetData>
  <pageMargins left="0.7" right="0.7" top="0.75" bottom="0.75" header="0.3" footer="0.3"/>
  <pageSetup paperSize="9" scale="33"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Q95"/>
  <sheetViews>
    <sheetView showGridLines="0" view="pageBreakPreview" zoomScale="70" zoomScaleNormal="100" zoomScaleSheetLayoutView="70" workbookViewId="0">
      <pane ySplit="5" topLeftCell="A6" activePane="bottomLeft" state="frozen"/>
      <selection pane="bottomLeft" activeCell="N1" sqref="N1"/>
    </sheetView>
  </sheetViews>
  <sheetFormatPr baseColWidth="10" defaultColWidth="11.453125" defaultRowHeight="14.5"/>
  <cols>
    <col min="1" max="1" width="2.7265625" customWidth="1"/>
    <col min="2" max="2" width="55.453125" customWidth="1"/>
    <col min="3" max="15" width="13.453125" style="9" customWidth="1"/>
    <col min="16" max="16" width="3.81640625" customWidth="1"/>
  </cols>
  <sheetData>
    <row r="5" spans="2:15" ht="15.5" thickBot="1">
      <c r="B5" s="71" t="s">
        <v>179</v>
      </c>
      <c r="C5" s="98">
        <v>2011</v>
      </c>
      <c r="D5" s="98">
        <v>2012</v>
      </c>
      <c r="E5" s="98">
        <v>2013</v>
      </c>
      <c r="F5" s="98">
        <v>2014</v>
      </c>
      <c r="G5" s="98">
        <v>2015</v>
      </c>
      <c r="H5" s="98">
        <v>2016</v>
      </c>
      <c r="I5" s="98">
        <v>2017</v>
      </c>
      <c r="J5" s="98">
        <v>2018</v>
      </c>
      <c r="K5" s="98">
        <v>2019</v>
      </c>
      <c r="L5" s="98">
        <v>2020</v>
      </c>
      <c r="M5" s="98">
        <v>2021</v>
      </c>
      <c r="N5" s="98">
        <v>2022</v>
      </c>
      <c r="O5" s="98">
        <v>2023</v>
      </c>
    </row>
    <row r="6" spans="2:15" ht="7.5" customHeight="1">
      <c r="B6" s="73"/>
      <c r="C6" s="74"/>
      <c r="D6" s="74"/>
      <c r="E6" s="74"/>
      <c r="F6" s="74"/>
      <c r="G6" s="74"/>
      <c r="H6" s="74"/>
      <c r="I6" s="74"/>
      <c r="J6" s="74"/>
      <c r="K6" s="74"/>
      <c r="L6" s="74"/>
      <c r="M6" s="74"/>
      <c r="N6" s="74"/>
      <c r="O6" s="74"/>
    </row>
    <row r="7" spans="2:15" ht="15">
      <c r="B7" s="104" t="s">
        <v>50</v>
      </c>
      <c r="C7" s="75"/>
      <c r="D7" s="75"/>
      <c r="E7" s="75"/>
      <c r="F7" s="75"/>
      <c r="G7" s="75"/>
      <c r="H7" s="75"/>
      <c r="I7" s="75"/>
      <c r="J7" s="75"/>
      <c r="K7" s="75"/>
      <c r="L7" s="75"/>
      <c r="M7" s="75"/>
      <c r="N7" s="75"/>
      <c r="O7" s="75"/>
    </row>
    <row r="8" spans="2:15" ht="15">
      <c r="B8" s="76" t="s">
        <v>51</v>
      </c>
      <c r="C8" s="77">
        <v>56917</v>
      </c>
      <c r="D8" s="77">
        <v>9279</v>
      </c>
      <c r="E8" s="77">
        <v>-25830</v>
      </c>
      <c r="F8" s="77">
        <v>11036</v>
      </c>
      <c r="G8" s="77">
        <v>-4351</v>
      </c>
      <c r="H8" s="77">
        <v>3739</v>
      </c>
      <c r="I8" s="77">
        <v>11749</v>
      </c>
      <c r="J8" s="77">
        <v>-23233</v>
      </c>
      <c r="K8" s="77">
        <v>343</v>
      </c>
      <c r="L8" s="77">
        <v>1070</v>
      </c>
      <c r="M8" s="77">
        <v>130717</v>
      </c>
      <c r="N8" s="77">
        <v>108606</v>
      </c>
      <c r="O8" s="77">
        <v>226721</v>
      </c>
    </row>
    <row r="9" spans="2:15" ht="15">
      <c r="B9" s="78" t="s">
        <v>52</v>
      </c>
      <c r="C9" s="77">
        <v>0</v>
      </c>
      <c r="D9" s="77">
        <v>0</v>
      </c>
      <c r="E9" s="77">
        <v>0</v>
      </c>
      <c r="F9" s="77"/>
      <c r="G9" s="77">
        <v>0</v>
      </c>
      <c r="H9" s="77">
        <v>0</v>
      </c>
      <c r="I9" s="77">
        <v>0</v>
      </c>
      <c r="J9" s="77"/>
      <c r="K9" s="77"/>
      <c r="L9" s="77"/>
      <c r="M9" s="77"/>
      <c r="N9" s="77"/>
      <c r="O9" s="77"/>
    </row>
    <row r="10" spans="2:15" ht="15">
      <c r="B10" s="79" t="s">
        <v>53</v>
      </c>
      <c r="C10" s="77">
        <v>14662</v>
      </c>
      <c r="D10" s="77">
        <v>-5436</v>
      </c>
      <c r="E10" s="77">
        <v>-9277</v>
      </c>
      <c r="F10" s="77">
        <v>10535</v>
      </c>
      <c r="G10" s="77">
        <v>-7954</v>
      </c>
      <c r="H10" s="77">
        <v>9387</v>
      </c>
      <c r="I10" s="77">
        <v>-6068</v>
      </c>
      <c r="J10" s="77">
        <v>-1024</v>
      </c>
      <c r="K10" s="77">
        <v>20820</v>
      </c>
      <c r="L10" s="77">
        <v>12325</v>
      </c>
      <c r="M10" s="77">
        <v>43837</v>
      </c>
      <c r="N10" s="77">
        <v>26758</v>
      </c>
      <c r="O10" s="77">
        <v>78673</v>
      </c>
    </row>
    <row r="11" spans="2:15" ht="15">
      <c r="B11" s="79" t="s">
        <v>54</v>
      </c>
      <c r="C11" s="77">
        <v>33849.325131625519</v>
      </c>
      <c r="D11" s="77">
        <v>54117</v>
      </c>
      <c r="E11" s="77">
        <v>68935</v>
      </c>
      <c r="F11" s="77">
        <v>137165</v>
      </c>
      <c r="G11" s="77">
        <v>103816</v>
      </c>
      <c r="H11" s="77">
        <v>126799</v>
      </c>
      <c r="I11" s="77">
        <v>150071</v>
      </c>
      <c r="J11" s="77">
        <v>153034</v>
      </c>
      <c r="K11" s="77">
        <v>173208</v>
      </c>
      <c r="L11" s="77">
        <v>140579</v>
      </c>
      <c r="M11" s="77">
        <v>167297</v>
      </c>
      <c r="N11" s="77">
        <v>188775</v>
      </c>
      <c r="O11" s="77">
        <v>198288</v>
      </c>
    </row>
    <row r="12" spans="2:15" ht="15">
      <c r="B12" s="79" t="s">
        <v>55</v>
      </c>
      <c r="C12" s="77">
        <v>334.27833837448418</v>
      </c>
      <c r="D12" s="77">
        <v>351</v>
      </c>
      <c r="E12" s="77">
        <v>467</v>
      </c>
      <c r="F12" s="77">
        <v>509</v>
      </c>
      <c r="G12" s="77">
        <v>585</v>
      </c>
      <c r="H12" s="77">
        <v>701</v>
      </c>
      <c r="I12" s="77">
        <v>936</v>
      </c>
      <c r="J12" s="77">
        <v>1220</v>
      </c>
      <c r="K12" s="77">
        <v>1231</v>
      </c>
      <c r="L12" s="77">
        <v>1293</v>
      </c>
      <c r="M12" s="77">
        <v>1631</v>
      </c>
      <c r="N12" s="77">
        <v>2265</v>
      </c>
      <c r="O12" s="77">
        <v>1730</v>
      </c>
    </row>
    <row r="13" spans="2:15" ht="15">
      <c r="B13" s="79" t="s">
        <v>228</v>
      </c>
      <c r="C13" s="77"/>
      <c r="D13" s="77"/>
      <c r="E13" s="77"/>
      <c r="F13" s="77"/>
      <c r="G13" s="77"/>
      <c r="H13" s="77"/>
      <c r="I13" s="77"/>
      <c r="J13" s="77"/>
      <c r="K13" s="77">
        <v>45168</v>
      </c>
      <c r="L13" s="77">
        <v>40820</v>
      </c>
      <c r="M13" s="77">
        <v>49199</v>
      </c>
      <c r="N13" s="77">
        <v>63339</v>
      </c>
      <c r="O13" s="77">
        <v>74085</v>
      </c>
    </row>
    <row r="14" spans="2:15" ht="15.75" customHeight="1">
      <c r="B14" s="79" t="s">
        <v>56</v>
      </c>
      <c r="C14" s="77">
        <v>-8832.1370000000006</v>
      </c>
      <c r="D14" s="77">
        <v>-882</v>
      </c>
      <c r="E14" s="77">
        <v>-22037</v>
      </c>
      <c r="F14" s="77">
        <v>0</v>
      </c>
      <c r="G14" s="77">
        <v>-7914</v>
      </c>
      <c r="H14" s="77">
        <v>0</v>
      </c>
      <c r="I14" s="77">
        <v>0</v>
      </c>
      <c r="J14" s="77">
        <v>0</v>
      </c>
      <c r="K14" s="77">
        <v>-1354</v>
      </c>
      <c r="L14" s="77">
        <v>-2064</v>
      </c>
      <c r="M14" s="77">
        <v>0</v>
      </c>
      <c r="N14" s="77">
        <v>0</v>
      </c>
      <c r="O14" s="77">
        <v>-6334</v>
      </c>
    </row>
    <row r="15" spans="2:15" ht="15">
      <c r="B15" s="79" t="s">
        <v>57</v>
      </c>
      <c r="C15" s="77">
        <v>-393.58709000000005</v>
      </c>
      <c r="D15" s="77">
        <v>0</v>
      </c>
      <c r="E15" s="77">
        <v>-670</v>
      </c>
      <c r="F15" s="77">
        <v>-985</v>
      </c>
      <c r="G15" s="77">
        <v>-721</v>
      </c>
      <c r="H15" s="77">
        <v>1255</v>
      </c>
      <c r="I15" s="77">
        <v>986</v>
      </c>
      <c r="J15" s="77">
        <v>95</v>
      </c>
      <c r="K15" s="77">
        <v>329</v>
      </c>
      <c r="L15" s="77">
        <v>-2198</v>
      </c>
      <c r="M15" s="77">
        <v>397</v>
      </c>
      <c r="N15" s="77">
        <v>-3718</v>
      </c>
      <c r="O15" s="77">
        <v>-4747</v>
      </c>
    </row>
    <row r="16" spans="2:15" ht="15">
      <c r="B16" s="79" t="s">
        <v>230</v>
      </c>
      <c r="C16" s="77"/>
      <c r="D16" s="77"/>
      <c r="E16" s="77"/>
      <c r="F16" s="77"/>
      <c r="G16" s="77"/>
      <c r="H16" s="77"/>
      <c r="I16" s="77"/>
      <c r="J16" s="77"/>
      <c r="K16" s="77">
        <v>-149</v>
      </c>
      <c r="L16" s="77">
        <v>554</v>
      </c>
      <c r="M16" s="77">
        <v>-10</v>
      </c>
      <c r="N16" s="77">
        <v>0</v>
      </c>
      <c r="O16" s="77">
        <v>0</v>
      </c>
    </row>
    <row r="17" spans="2:17" ht="15">
      <c r="B17" s="79" t="s">
        <v>58</v>
      </c>
      <c r="C17" s="77"/>
      <c r="D17" s="77">
        <v>-27513</v>
      </c>
      <c r="E17" s="77">
        <v>-1967</v>
      </c>
      <c r="F17" s="77"/>
      <c r="G17" s="77">
        <v>0</v>
      </c>
      <c r="H17" s="77">
        <v>0</v>
      </c>
      <c r="I17" s="77">
        <v>0</v>
      </c>
      <c r="J17" s="77">
        <v>-36227</v>
      </c>
      <c r="K17" s="77"/>
      <c r="L17" s="77"/>
      <c r="M17" s="77">
        <v>0</v>
      </c>
      <c r="N17" s="77">
        <v>0</v>
      </c>
      <c r="O17" s="77">
        <v>0</v>
      </c>
    </row>
    <row r="18" spans="2:17" ht="15">
      <c r="B18" s="79" t="s">
        <v>59</v>
      </c>
      <c r="C18" s="77"/>
      <c r="D18" s="77"/>
      <c r="E18" s="77">
        <v>-4397</v>
      </c>
      <c r="F18" s="77"/>
      <c r="G18" s="77">
        <v>0</v>
      </c>
      <c r="H18" s="77">
        <v>0</v>
      </c>
      <c r="I18" s="77">
        <v>0</v>
      </c>
      <c r="J18" s="77">
        <v>0</v>
      </c>
      <c r="K18" s="77">
        <v>0</v>
      </c>
      <c r="L18" s="77">
        <v>0</v>
      </c>
      <c r="M18" s="77">
        <v>0</v>
      </c>
      <c r="N18" s="77">
        <v>0</v>
      </c>
      <c r="O18" s="77">
        <v>0</v>
      </c>
    </row>
    <row r="19" spans="2:17" ht="15">
      <c r="B19" s="79" t="s">
        <v>272</v>
      </c>
      <c r="C19" s="77"/>
      <c r="D19" s="77"/>
      <c r="E19" s="77"/>
      <c r="F19" s="77"/>
      <c r="G19" s="77"/>
      <c r="H19" s="77"/>
      <c r="I19" s="77"/>
      <c r="J19" s="77"/>
      <c r="K19" s="77"/>
      <c r="L19" s="77"/>
      <c r="M19" s="77"/>
      <c r="N19" s="77">
        <v>-10107</v>
      </c>
      <c r="O19" s="77">
        <v>0</v>
      </c>
    </row>
    <row r="20" spans="2:17" ht="15">
      <c r="B20" s="79" t="s">
        <v>60</v>
      </c>
      <c r="C20" s="77">
        <v>3963.3840499999997</v>
      </c>
      <c r="D20" s="77">
        <v>4138</v>
      </c>
      <c r="E20" s="77">
        <v>3803</v>
      </c>
      <c r="F20" s="77">
        <v>3867</v>
      </c>
      <c r="G20" s="77">
        <v>4396</v>
      </c>
      <c r="H20" s="77">
        <v>4796</v>
      </c>
      <c r="I20" s="77">
        <v>5552</v>
      </c>
      <c r="J20" s="77">
        <v>4728</v>
      </c>
      <c r="K20" s="77">
        <v>4734</v>
      </c>
      <c r="L20" s="77">
        <v>4316</v>
      </c>
      <c r="M20" s="77">
        <v>6406</v>
      </c>
      <c r="N20" s="77">
        <v>10227</v>
      </c>
      <c r="O20" s="77">
        <v>8581</v>
      </c>
    </row>
    <row r="21" spans="2:17" ht="15">
      <c r="B21" s="79" t="s">
        <v>61</v>
      </c>
      <c r="C21" s="77">
        <v>-12084.132159999997</v>
      </c>
      <c r="D21" s="77">
        <v>6304</v>
      </c>
      <c r="E21" s="77">
        <v>-266</v>
      </c>
      <c r="F21" s="77">
        <v>-6548</v>
      </c>
      <c r="G21" s="77">
        <v>-17686</v>
      </c>
      <c r="H21" s="77">
        <v>21745</v>
      </c>
      <c r="I21" s="77">
        <v>-38679</v>
      </c>
      <c r="J21" s="77">
        <v>-51504</v>
      </c>
      <c r="K21" s="77">
        <v>-469</v>
      </c>
      <c r="L21" s="77">
        <v>10058</v>
      </c>
      <c r="M21" s="77">
        <v>17276</v>
      </c>
      <c r="N21" s="77">
        <v>13685</v>
      </c>
      <c r="O21" s="77">
        <v>-8605</v>
      </c>
    </row>
    <row r="22" spans="2:17" ht="15">
      <c r="B22" s="79" t="s">
        <v>62</v>
      </c>
      <c r="C22" s="77">
        <v>33006.035239999997</v>
      </c>
      <c r="D22" s="77">
        <v>18948</v>
      </c>
      <c r="E22" s="77">
        <v>45192</v>
      </c>
      <c r="F22" s="77">
        <v>50941</v>
      </c>
      <c r="G22" s="77">
        <v>43822</v>
      </c>
      <c r="H22" s="77">
        <v>44734</v>
      </c>
      <c r="I22" s="77">
        <v>53446</v>
      </c>
      <c r="J22" s="77">
        <v>44347</v>
      </c>
      <c r="K22" s="77">
        <v>62653</v>
      </c>
      <c r="L22" s="77">
        <v>47686</v>
      </c>
      <c r="M22" s="77">
        <v>75610</v>
      </c>
      <c r="N22" s="77">
        <v>83130</v>
      </c>
      <c r="O22" s="77">
        <v>16428</v>
      </c>
    </row>
    <row r="23" spans="2:17" ht="28">
      <c r="B23" s="79" t="s">
        <v>63</v>
      </c>
      <c r="C23" s="77">
        <v>-17135.813402523087</v>
      </c>
      <c r="D23" s="77">
        <v>13335</v>
      </c>
      <c r="E23" s="77">
        <v>53455</v>
      </c>
      <c r="F23" s="77">
        <v>-12635</v>
      </c>
      <c r="G23" s="77">
        <v>-11326</v>
      </c>
      <c r="H23" s="77">
        <v>-9811</v>
      </c>
      <c r="I23" s="77">
        <v>-14645</v>
      </c>
      <c r="J23" s="77">
        <v>30299</v>
      </c>
      <c r="K23" s="77">
        <v>-1720</v>
      </c>
      <c r="L23" s="77">
        <v>-32975</v>
      </c>
      <c r="M23" s="77">
        <v>-11310</v>
      </c>
      <c r="N23" s="77">
        <v>-44935</v>
      </c>
      <c r="O23" s="77">
        <v>17663</v>
      </c>
      <c r="Q23" s="27"/>
    </row>
    <row r="24" spans="2:17" ht="28">
      <c r="B24" s="79" t="s">
        <v>64</v>
      </c>
      <c r="C24" s="77">
        <v>-1815.7520887737269</v>
      </c>
      <c r="D24" s="77">
        <v>-2024</v>
      </c>
      <c r="E24" s="77">
        <v>292</v>
      </c>
      <c r="F24" s="77">
        <v>-1134</v>
      </c>
      <c r="G24" s="77">
        <v>-4406</v>
      </c>
      <c r="H24" s="77">
        <v>90</v>
      </c>
      <c r="I24" s="77">
        <v>-2371</v>
      </c>
      <c r="J24" s="77">
        <v>647</v>
      </c>
      <c r="K24" s="77">
        <v>481</v>
      </c>
      <c r="L24" s="77">
        <v>481</v>
      </c>
      <c r="M24" s="77">
        <v>4001</v>
      </c>
      <c r="N24" s="77">
        <v>-72</v>
      </c>
      <c r="O24" s="77">
        <v>-2599</v>
      </c>
      <c r="Q24" s="27"/>
    </row>
    <row r="25" spans="2:17" ht="15">
      <c r="B25" s="79" t="s">
        <v>65</v>
      </c>
      <c r="C25" s="77">
        <v>-3433.3273083914892</v>
      </c>
      <c r="D25" s="77">
        <v>-2020</v>
      </c>
      <c r="E25" s="77">
        <v>769</v>
      </c>
      <c r="F25" s="77">
        <v>355</v>
      </c>
      <c r="G25" s="77">
        <v>-79</v>
      </c>
      <c r="H25" s="77">
        <v>341</v>
      </c>
      <c r="I25" s="77">
        <v>825</v>
      </c>
      <c r="J25" s="77">
        <v>2126</v>
      </c>
      <c r="K25" s="77">
        <v>2778</v>
      </c>
      <c r="L25" s="77">
        <v>1940</v>
      </c>
      <c r="M25" s="77">
        <v>1146</v>
      </c>
      <c r="N25" s="77">
        <v>999</v>
      </c>
      <c r="O25" s="77">
        <v>654</v>
      </c>
    </row>
    <row r="26" spans="2:17" ht="15">
      <c r="B26" s="94" t="s">
        <v>231</v>
      </c>
      <c r="C26" s="77"/>
      <c r="D26" s="77"/>
      <c r="E26" s="77"/>
      <c r="F26" s="77"/>
      <c r="G26" s="77"/>
      <c r="H26" s="77"/>
      <c r="I26" s="77"/>
      <c r="J26" s="77">
        <v>-13409</v>
      </c>
      <c r="K26" s="77">
        <v>325</v>
      </c>
      <c r="L26" s="77">
        <v>-1077</v>
      </c>
      <c r="M26" s="77">
        <v>4331</v>
      </c>
      <c r="N26" s="77">
        <v>2961</v>
      </c>
      <c r="O26" s="77">
        <v>-10620</v>
      </c>
    </row>
    <row r="27" spans="2:17" ht="15">
      <c r="B27" s="79" t="s">
        <v>229</v>
      </c>
      <c r="C27" s="77"/>
      <c r="D27" s="77"/>
      <c r="E27" s="77"/>
      <c r="F27" s="77"/>
      <c r="G27" s="77"/>
      <c r="H27" s="77"/>
      <c r="I27" s="77"/>
      <c r="J27" s="77">
        <v>-81928</v>
      </c>
      <c r="K27" s="77">
        <v>-92437</v>
      </c>
      <c r="L27" s="77">
        <v>-12064</v>
      </c>
      <c r="M27" s="77">
        <v>-11541</v>
      </c>
      <c r="N27" s="77">
        <v>2144</v>
      </c>
      <c r="O27" s="77">
        <v>-28816</v>
      </c>
    </row>
    <row r="28" spans="2:17" ht="15">
      <c r="B28" s="79" t="s">
        <v>66</v>
      </c>
      <c r="C28" s="77">
        <v>1034</v>
      </c>
      <c r="D28" s="77">
        <v>2761</v>
      </c>
      <c r="E28" s="77">
        <v>-219</v>
      </c>
      <c r="F28" s="77">
        <v>924</v>
      </c>
      <c r="G28" s="77">
        <v>2685</v>
      </c>
      <c r="H28" s="77">
        <v>0</v>
      </c>
      <c r="I28" s="77">
        <v>0</v>
      </c>
      <c r="J28" s="77"/>
      <c r="K28" s="77"/>
      <c r="L28" s="77">
        <v>0</v>
      </c>
      <c r="M28" s="77">
        <v>0</v>
      </c>
      <c r="N28" s="77">
        <v>0</v>
      </c>
      <c r="O28" s="77">
        <v>0</v>
      </c>
    </row>
    <row r="29" spans="2:17" ht="15">
      <c r="B29" s="82" t="s">
        <v>67</v>
      </c>
      <c r="C29" s="77">
        <v>12683.289120000001</v>
      </c>
      <c r="D29" s="77">
        <v>26080</v>
      </c>
      <c r="E29" s="77">
        <v>23647</v>
      </c>
      <c r="F29" s="77">
        <v>9246</v>
      </c>
      <c r="G29" s="77">
        <v>23423</v>
      </c>
      <c r="H29" s="77">
        <v>19062</v>
      </c>
      <c r="I29" s="77">
        <v>38708</v>
      </c>
      <c r="J29" s="77">
        <v>183195</v>
      </c>
      <c r="K29" s="77">
        <v>108458</v>
      </c>
      <c r="L29" s="77">
        <v>109266</v>
      </c>
      <c r="M29" s="77">
        <v>-18939</v>
      </c>
      <c r="N29" s="77">
        <v>-19278</v>
      </c>
      <c r="O29" s="77">
        <v>-90930</v>
      </c>
    </row>
    <row r="30" spans="2:17" ht="15">
      <c r="B30" s="82" t="s">
        <v>68</v>
      </c>
      <c r="C30" s="77"/>
      <c r="D30" s="77"/>
      <c r="E30" s="77"/>
      <c r="F30" s="77">
        <v>12031</v>
      </c>
      <c r="G30" s="77">
        <v>32700</v>
      </c>
      <c r="H30" s="77">
        <v>85214</v>
      </c>
      <c r="I30" s="77">
        <v>20758</v>
      </c>
      <c r="J30" s="77">
        <v>26693</v>
      </c>
      <c r="K30" s="77">
        <v>15594</v>
      </c>
      <c r="L30" s="77">
        <v>24363</v>
      </c>
      <c r="M30" s="77">
        <v>52650</v>
      </c>
      <c r="N30" s="77">
        <v>40195</v>
      </c>
      <c r="O30" s="77">
        <v>36863</v>
      </c>
    </row>
    <row r="31" spans="2:17" ht="15">
      <c r="B31" s="79" t="s">
        <v>69</v>
      </c>
      <c r="C31" s="83"/>
      <c r="D31" s="83"/>
      <c r="E31" s="83">
        <v>-1767</v>
      </c>
      <c r="F31" s="83"/>
      <c r="G31" s="77">
        <v>0</v>
      </c>
      <c r="H31" s="77">
        <v>0</v>
      </c>
      <c r="I31" s="77">
        <v>0</v>
      </c>
      <c r="J31" s="77"/>
      <c r="K31" s="77"/>
      <c r="L31" s="77">
        <v>0</v>
      </c>
      <c r="M31" s="84">
        <v>0</v>
      </c>
      <c r="N31" s="84">
        <v>0</v>
      </c>
      <c r="O31" s="84">
        <v>0</v>
      </c>
    </row>
    <row r="32" spans="2:17" ht="15">
      <c r="B32" s="70" t="s">
        <v>70</v>
      </c>
      <c r="C32" s="100">
        <v>112754.5628303117</v>
      </c>
      <c r="D32" s="100">
        <v>97438</v>
      </c>
      <c r="E32" s="100">
        <v>130130</v>
      </c>
      <c r="F32" s="100">
        <v>215307</v>
      </c>
      <c r="G32" s="100">
        <v>156990</v>
      </c>
      <c r="H32" s="100">
        <v>308052</v>
      </c>
      <c r="I32" s="100">
        <v>221268</v>
      </c>
      <c r="J32" s="100">
        <v>239059</v>
      </c>
      <c r="K32" s="100">
        <v>339993</v>
      </c>
      <c r="L32" s="100">
        <v>344373</v>
      </c>
      <c r="M32" s="100">
        <v>512698</v>
      </c>
      <c r="N32" s="100">
        <v>464974</v>
      </c>
      <c r="O32" s="100">
        <v>507035</v>
      </c>
    </row>
    <row r="33" spans="2:15" ht="15">
      <c r="B33" s="79"/>
      <c r="C33" s="77"/>
      <c r="D33" s="77"/>
      <c r="E33" s="77"/>
      <c r="F33" s="77"/>
      <c r="G33" s="77"/>
      <c r="H33" s="77"/>
      <c r="I33" s="77"/>
      <c r="J33" s="77"/>
      <c r="K33" s="77"/>
      <c r="L33" s="77"/>
      <c r="M33" s="77"/>
      <c r="N33" s="77"/>
      <c r="O33" s="77"/>
    </row>
    <row r="34" spans="2:15" ht="15">
      <c r="B34" s="104" t="s">
        <v>71</v>
      </c>
      <c r="C34" s="77"/>
      <c r="D34" s="77"/>
      <c r="E34" s="77"/>
      <c r="F34" s="77"/>
      <c r="G34" s="77"/>
      <c r="H34" s="77"/>
      <c r="I34" s="77"/>
      <c r="J34" s="77"/>
      <c r="K34" s="77"/>
      <c r="L34" s="77"/>
      <c r="M34" s="77"/>
      <c r="N34" s="77"/>
      <c r="O34" s="77"/>
    </row>
    <row r="35" spans="2:15" ht="15">
      <c r="B35" s="85"/>
      <c r="C35" s="77"/>
      <c r="D35" s="77"/>
      <c r="E35" s="77"/>
      <c r="F35" s="77"/>
      <c r="G35" s="77"/>
      <c r="H35" s="77"/>
      <c r="I35" s="77"/>
      <c r="J35" s="77"/>
      <c r="K35" s="77"/>
      <c r="L35" s="77"/>
      <c r="M35" s="77"/>
      <c r="N35" s="77"/>
      <c r="O35" s="77"/>
    </row>
    <row r="36" spans="2:15" ht="15">
      <c r="B36" s="79" t="s">
        <v>72</v>
      </c>
      <c r="C36" s="86">
        <v>-15849.873799611232</v>
      </c>
      <c r="D36" s="86">
        <v>-39163</v>
      </c>
      <c r="E36" s="86">
        <v>-35464</v>
      </c>
      <c r="F36" s="86">
        <v>-38622</v>
      </c>
      <c r="G36" s="86">
        <v>-2300</v>
      </c>
      <c r="H36" s="86">
        <v>-30996</v>
      </c>
      <c r="I36" s="86">
        <v>-9476</v>
      </c>
      <c r="J36" s="86">
        <v>-65942</v>
      </c>
      <c r="K36" s="86">
        <v>-17664</v>
      </c>
      <c r="L36" s="86">
        <v>-55233</v>
      </c>
      <c r="M36" s="86">
        <v>-40449</v>
      </c>
      <c r="N36" s="86">
        <v>-60753</v>
      </c>
      <c r="O36" s="86">
        <v>3683</v>
      </c>
    </row>
    <row r="37" spans="2:15" ht="15">
      <c r="B37" s="79" t="s">
        <v>73</v>
      </c>
      <c r="C37" s="86">
        <v>-49775.874745677254</v>
      </c>
      <c r="D37" s="86">
        <v>-3794</v>
      </c>
      <c r="E37" s="86">
        <v>-27624</v>
      </c>
      <c r="F37" s="86">
        <v>183393</v>
      </c>
      <c r="G37" s="86">
        <v>188107</v>
      </c>
      <c r="H37" s="86">
        <v>-22301</v>
      </c>
      <c r="I37" s="86">
        <v>-4089</v>
      </c>
      <c r="J37" s="86">
        <v>-41531</v>
      </c>
      <c r="K37" s="86">
        <v>9998</v>
      </c>
      <c r="L37" s="86">
        <v>-30165</v>
      </c>
      <c r="M37" s="86">
        <v>-102815</v>
      </c>
      <c r="N37" s="86">
        <v>45437</v>
      </c>
      <c r="O37" s="86">
        <v>-12410</v>
      </c>
    </row>
    <row r="38" spans="2:15" ht="15">
      <c r="B38" s="87" t="s">
        <v>74</v>
      </c>
      <c r="C38" s="86">
        <v>6745.3541646256053</v>
      </c>
      <c r="D38" s="86">
        <v>-5830</v>
      </c>
      <c r="E38" s="86">
        <v>-346</v>
      </c>
      <c r="F38" s="86">
        <v>-256447</v>
      </c>
      <c r="G38" s="86">
        <v>-217536</v>
      </c>
      <c r="H38" s="86">
        <v>-23677</v>
      </c>
      <c r="I38" s="86">
        <v>-18013</v>
      </c>
      <c r="J38" s="86">
        <v>2958</v>
      </c>
      <c r="K38" s="86">
        <v>-27037</v>
      </c>
      <c r="L38" s="86">
        <v>-10290</v>
      </c>
      <c r="M38" s="86">
        <v>7597</v>
      </c>
      <c r="N38" s="86">
        <v>-3686</v>
      </c>
      <c r="O38" s="86">
        <v>-23393</v>
      </c>
    </row>
    <row r="39" spans="2:15" ht="15">
      <c r="B39" s="79" t="s">
        <v>75</v>
      </c>
      <c r="C39" s="86">
        <v>-1382</v>
      </c>
      <c r="D39" s="86">
        <v>10</v>
      </c>
      <c r="E39" s="86">
        <v>690</v>
      </c>
      <c r="F39" s="86">
        <v>21</v>
      </c>
      <c r="G39" s="86">
        <v>-871</v>
      </c>
      <c r="H39" s="86">
        <v>83</v>
      </c>
      <c r="I39" s="86">
        <v>2</v>
      </c>
      <c r="J39" s="86">
        <v>-777</v>
      </c>
      <c r="K39" s="86">
        <v>-210</v>
      </c>
      <c r="L39" s="86">
        <v>-35</v>
      </c>
      <c r="M39" s="86">
        <v>-303</v>
      </c>
      <c r="N39" s="86">
        <v>-1056</v>
      </c>
      <c r="O39" s="86">
        <v>-37</v>
      </c>
    </row>
    <row r="40" spans="2:15" ht="15">
      <c r="B40" s="79" t="s">
        <v>76</v>
      </c>
      <c r="C40" s="86">
        <v>-247.86784000000262</v>
      </c>
      <c r="D40" s="86">
        <v>-1467</v>
      </c>
      <c r="E40" s="86">
        <v>8123</v>
      </c>
      <c r="F40" s="86">
        <v>4493</v>
      </c>
      <c r="G40" s="86">
        <v>25880</v>
      </c>
      <c r="H40" s="86">
        <v>-17892</v>
      </c>
      <c r="I40" s="86">
        <v>40910</v>
      </c>
      <c r="J40" s="86">
        <v>50021</v>
      </c>
      <c r="K40" s="86">
        <v>3997</v>
      </c>
      <c r="L40" s="86">
        <v>5234</v>
      </c>
      <c r="M40" s="86">
        <v>-29319</v>
      </c>
      <c r="N40" s="86">
        <v>-9661</v>
      </c>
      <c r="O40" s="86">
        <v>-11181</v>
      </c>
    </row>
    <row r="41" spans="2:15" ht="15">
      <c r="B41" s="79" t="s">
        <v>77</v>
      </c>
      <c r="C41" s="86">
        <v>19854.500040186307</v>
      </c>
      <c r="D41" s="86">
        <v>15309</v>
      </c>
      <c r="E41" s="86">
        <v>23718</v>
      </c>
      <c r="F41" s="86">
        <v>6390</v>
      </c>
      <c r="G41" s="86">
        <v>-9871</v>
      </c>
      <c r="H41" s="86">
        <v>39054</v>
      </c>
      <c r="I41" s="86">
        <v>6555</v>
      </c>
      <c r="J41" s="86">
        <v>31148</v>
      </c>
      <c r="K41" s="86">
        <v>13102</v>
      </c>
      <c r="L41" s="86">
        <v>828</v>
      </c>
      <c r="M41" s="86">
        <v>-1499</v>
      </c>
      <c r="N41" s="86">
        <v>-64502</v>
      </c>
      <c r="O41" s="86">
        <v>-43925</v>
      </c>
    </row>
    <row r="42" spans="2:15" ht="15">
      <c r="B42" s="79" t="s">
        <v>78</v>
      </c>
      <c r="C42" s="86">
        <v>1785</v>
      </c>
      <c r="D42" s="86">
        <v>5784</v>
      </c>
      <c r="E42" s="86">
        <v>3504</v>
      </c>
      <c r="F42" s="86">
        <v>6253</v>
      </c>
      <c r="G42" s="86">
        <v>4996</v>
      </c>
      <c r="H42" s="86">
        <v>3052</v>
      </c>
      <c r="I42" s="86">
        <v>1953</v>
      </c>
      <c r="J42" s="86">
        <v>5876</v>
      </c>
      <c r="K42" s="86">
        <v>2565</v>
      </c>
      <c r="L42" s="86">
        <v>4120</v>
      </c>
      <c r="M42" s="86">
        <v>4874</v>
      </c>
      <c r="N42" s="86">
        <v>7681</v>
      </c>
      <c r="O42" s="86">
        <v>15674</v>
      </c>
    </row>
    <row r="43" spans="2:15" ht="15">
      <c r="B43" s="79" t="s">
        <v>79</v>
      </c>
      <c r="C43" s="86">
        <v>-641.83912147926253</v>
      </c>
      <c r="D43" s="86">
        <v>132</v>
      </c>
      <c r="E43" s="86">
        <v>-234</v>
      </c>
      <c r="F43" s="86">
        <v>-179</v>
      </c>
      <c r="G43" s="86">
        <v>21</v>
      </c>
      <c r="H43" s="86">
        <v>1175</v>
      </c>
      <c r="I43" s="86">
        <v>855</v>
      </c>
      <c r="J43" s="86">
        <v>-430</v>
      </c>
      <c r="K43" s="86">
        <v>-351</v>
      </c>
      <c r="L43" s="86">
        <v>380</v>
      </c>
      <c r="M43" s="86">
        <v>74</v>
      </c>
      <c r="N43" s="86">
        <v>-290</v>
      </c>
      <c r="O43" s="86">
        <v>803</v>
      </c>
    </row>
    <row r="44" spans="2:15" ht="15">
      <c r="B44" s="88" t="s">
        <v>80</v>
      </c>
      <c r="C44" s="89">
        <v>73241.961528355852</v>
      </c>
      <c r="D44" s="89">
        <v>68419</v>
      </c>
      <c r="E44" s="89">
        <v>102497</v>
      </c>
      <c r="F44" s="89">
        <v>120609</v>
      </c>
      <c r="G44" s="89">
        <v>145416</v>
      </c>
      <c r="H44" s="89">
        <v>256550</v>
      </c>
      <c r="I44" s="89">
        <v>239965</v>
      </c>
      <c r="J44" s="89">
        <v>220382</v>
      </c>
      <c r="K44" s="89">
        <v>324393</v>
      </c>
      <c r="L44" s="89">
        <v>259212</v>
      </c>
      <c r="M44" s="89">
        <v>350858</v>
      </c>
      <c r="N44" s="89">
        <v>378144</v>
      </c>
      <c r="O44" s="89">
        <v>436249</v>
      </c>
    </row>
    <row r="45" spans="2:15" ht="15">
      <c r="B45" s="79" t="s">
        <v>81</v>
      </c>
      <c r="C45" s="90">
        <v>-16655.932045131645</v>
      </c>
      <c r="D45" s="90">
        <v>-596</v>
      </c>
      <c r="E45" s="90">
        <v>-417</v>
      </c>
      <c r="F45" s="90">
        <v>-458</v>
      </c>
      <c r="G45" s="86">
        <v>-230</v>
      </c>
      <c r="H45" s="86">
        <v>-1149</v>
      </c>
      <c r="I45" s="86">
        <v>-2860</v>
      </c>
      <c r="J45" s="86">
        <v>-1869</v>
      </c>
      <c r="K45" s="86">
        <v>-2282</v>
      </c>
      <c r="L45" s="86">
        <v>-2087</v>
      </c>
      <c r="M45" s="86">
        <v>-2196</v>
      </c>
      <c r="N45" s="86">
        <v>-8118</v>
      </c>
      <c r="O45" s="86">
        <v>-1342</v>
      </c>
    </row>
    <row r="46" spans="2:15" ht="15">
      <c r="B46" s="70" t="s">
        <v>82</v>
      </c>
      <c r="C46" s="101">
        <v>56586.029483224207</v>
      </c>
      <c r="D46" s="101">
        <v>67823</v>
      </c>
      <c r="E46" s="101">
        <v>102080</v>
      </c>
      <c r="F46" s="101">
        <v>120151</v>
      </c>
      <c r="G46" s="102">
        <v>145186</v>
      </c>
      <c r="H46" s="102">
        <v>255401</v>
      </c>
      <c r="I46" s="102">
        <v>237105</v>
      </c>
      <c r="J46" s="102">
        <v>218513</v>
      </c>
      <c r="K46" s="102">
        <v>322111</v>
      </c>
      <c r="L46" s="102">
        <v>257125</v>
      </c>
      <c r="M46" s="102">
        <v>348662</v>
      </c>
      <c r="N46" s="102">
        <v>370026</v>
      </c>
      <c r="O46" s="102">
        <v>434907</v>
      </c>
    </row>
    <row r="47" spans="2:15" ht="15">
      <c r="B47" s="79"/>
      <c r="C47" s="91"/>
      <c r="D47" s="91"/>
      <c r="E47" s="91"/>
      <c r="F47" s="91"/>
      <c r="G47" s="91"/>
      <c r="H47" s="91"/>
      <c r="I47" s="91"/>
      <c r="J47" s="91"/>
      <c r="K47" s="91"/>
      <c r="L47" s="91"/>
      <c r="M47" s="91"/>
      <c r="N47" s="91"/>
      <c r="O47" s="91"/>
    </row>
    <row r="48" spans="2:15" ht="15">
      <c r="B48" s="76"/>
      <c r="C48" s="77"/>
      <c r="D48" s="77"/>
      <c r="E48" s="77"/>
      <c r="F48" s="77"/>
      <c r="G48" s="77"/>
      <c r="H48" s="77"/>
      <c r="I48" s="77"/>
      <c r="J48" s="77"/>
      <c r="K48" s="77"/>
      <c r="L48" s="77"/>
      <c r="M48" s="77"/>
      <c r="N48" s="77"/>
      <c r="O48" s="77"/>
    </row>
    <row r="49" spans="2:15" ht="15">
      <c r="B49" s="104" t="s">
        <v>83</v>
      </c>
      <c r="C49" s="77"/>
      <c r="D49" s="77"/>
      <c r="E49" s="77"/>
      <c r="F49" s="77"/>
      <c r="G49" s="77"/>
      <c r="H49" s="77"/>
      <c r="I49" s="77"/>
      <c r="J49" s="77"/>
      <c r="K49" s="77"/>
      <c r="L49" s="77"/>
      <c r="M49" s="77"/>
      <c r="N49" s="77"/>
      <c r="O49" s="77"/>
    </row>
    <row r="50" spans="2:15" ht="15">
      <c r="B50" s="76"/>
      <c r="C50" s="77"/>
      <c r="D50" s="77"/>
      <c r="E50" s="77"/>
      <c r="F50" s="77"/>
      <c r="G50" s="77"/>
      <c r="H50" s="77"/>
      <c r="I50" s="77"/>
      <c r="J50" s="77"/>
      <c r="K50" s="77"/>
      <c r="L50" s="77"/>
      <c r="M50" s="77"/>
      <c r="N50" s="77"/>
      <c r="O50" s="77"/>
    </row>
    <row r="51" spans="2:15" ht="15">
      <c r="B51" s="79" t="s">
        <v>84</v>
      </c>
      <c r="C51" s="77">
        <v>-11617.451939999999</v>
      </c>
      <c r="D51" s="77">
        <v>0</v>
      </c>
      <c r="E51" s="77">
        <v>0</v>
      </c>
      <c r="F51" s="77">
        <v>-684</v>
      </c>
      <c r="G51" s="77"/>
      <c r="H51" s="77"/>
      <c r="I51" s="77">
        <v>0</v>
      </c>
      <c r="J51" s="77">
        <v>0</v>
      </c>
      <c r="K51" s="77">
        <v>683</v>
      </c>
      <c r="L51" s="77">
        <v>0</v>
      </c>
      <c r="M51" s="77">
        <v>0</v>
      </c>
      <c r="N51" s="77">
        <v>1120</v>
      </c>
      <c r="O51" s="77">
        <v>-3193</v>
      </c>
    </row>
    <row r="52" spans="2:15" ht="15">
      <c r="B52" s="79" t="s">
        <v>85</v>
      </c>
      <c r="C52" s="77">
        <v>-90422.196275729948</v>
      </c>
      <c r="D52" s="77">
        <v>-218770</v>
      </c>
      <c r="E52" s="77">
        <v>-128726</v>
      </c>
      <c r="F52" s="77">
        <v>-305728</v>
      </c>
      <c r="G52" s="86">
        <v>-141770</v>
      </c>
      <c r="H52" s="86">
        <v>-134105</v>
      </c>
      <c r="I52" s="77">
        <v>-198550</v>
      </c>
      <c r="J52" s="77">
        <v>-207069</v>
      </c>
      <c r="K52" s="77">
        <v>-252450</v>
      </c>
      <c r="L52" s="77">
        <v>-168529</v>
      </c>
      <c r="M52" s="77">
        <v>-199295</v>
      </c>
      <c r="N52" s="77">
        <v>-217776</v>
      </c>
      <c r="O52" s="77">
        <v>-241623</v>
      </c>
    </row>
    <row r="53" spans="2:15" ht="15">
      <c r="B53" s="79" t="s">
        <v>86</v>
      </c>
      <c r="C53" s="77">
        <v>-63072.415413104289</v>
      </c>
      <c r="D53" s="77">
        <v>-82612</v>
      </c>
      <c r="E53" s="77">
        <v>-96487</v>
      </c>
      <c r="F53" s="77">
        <v>0</v>
      </c>
      <c r="G53" s="86">
        <v>0</v>
      </c>
      <c r="H53" s="86">
        <v>0</v>
      </c>
      <c r="I53" s="77">
        <v>-1694</v>
      </c>
      <c r="J53" s="77">
        <v>-5706</v>
      </c>
      <c r="K53" s="77">
        <v>-4950</v>
      </c>
      <c r="L53" s="77">
        <v>-7339</v>
      </c>
      <c r="M53" s="77">
        <v>-11776</v>
      </c>
      <c r="N53" s="77">
        <v>-9096</v>
      </c>
      <c r="O53" s="77">
        <v>-511</v>
      </c>
    </row>
    <row r="54" spans="2:15" ht="15">
      <c r="B54" s="79" t="s">
        <v>87</v>
      </c>
      <c r="C54" s="77">
        <v>-195.44643363537102</v>
      </c>
      <c r="D54" s="77">
        <v>-359</v>
      </c>
      <c r="E54" s="77">
        <v>-1376</v>
      </c>
      <c r="F54" s="77">
        <v>-2098</v>
      </c>
      <c r="G54" s="86">
        <v>-1203</v>
      </c>
      <c r="H54" s="86">
        <v>-1218</v>
      </c>
      <c r="I54" s="77">
        <v>-2141</v>
      </c>
      <c r="J54" s="77">
        <v>-3321</v>
      </c>
      <c r="K54" s="77">
        <v>-8617</v>
      </c>
      <c r="L54" s="77">
        <v>-1122</v>
      </c>
      <c r="M54" s="77">
        <v>-1934</v>
      </c>
      <c r="N54" s="77">
        <v>-3350</v>
      </c>
      <c r="O54" s="77">
        <v>-1291</v>
      </c>
    </row>
    <row r="55" spans="2:15" ht="15">
      <c r="B55" s="79" t="s">
        <v>88</v>
      </c>
      <c r="C55" s="77">
        <v>8019.1911399999999</v>
      </c>
      <c r="D55" s="77">
        <v>11249</v>
      </c>
      <c r="E55" s="77">
        <v>6882</v>
      </c>
      <c r="F55" s="77">
        <v>7068</v>
      </c>
      <c r="G55" s="86">
        <v>8201</v>
      </c>
      <c r="H55" s="86">
        <v>7671</v>
      </c>
      <c r="I55" s="77">
        <v>11230</v>
      </c>
      <c r="J55" s="77">
        <v>7915</v>
      </c>
      <c r="K55" s="77">
        <v>8139</v>
      </c>
      <c r="L55" s="77">
        <v>25421</v>
      </c>
      <c r="M55" s="77">
        <v>16729</v>
      </c>
      <c r="N55" s="77">
        <v>5199</v>
      </c>
      <c r="O55" s="77">
        <v>62120</v>
      </c>
    </row>
    <row r="56" spans="2:15" ht="15">
      <c r="B56" s="79" t="s">
        <v>89</v>
      </c>
      <c r="C56" s="77">
        <v>2611.1480796668102</v>
      </c>
      <c r="D56" s="77">
        <v>851</v>
      </c>
      <c r="E56" s="77">
        <v>2594</v>
      </c>
      <c r="F56" s="77">
        <v>1024</v>
      </c>
      <c r="G56" s="86">
        <v>1303</v>
      </c>
      <c r="H56" s="86">
        <v>2215</v>
      </c>
      <c r="I56" s="77">
        <v>2820</v>
      </c>
      <c r="J56" s="77">
        <v>1748</v>
      </c>
      <c r="K56" s="77">
        <v>2652</v>
      </c>
      <c r="L56" s="77">
        <v>3482</v>
      </c>
      <c r="M56" s="77">
        <v>2946</v>
      </c>
      <c r="N56" s="77">
        <v>2770</v>
      </c>
      <c r="O56" s="77">
        <v>4094</v>
      </c>
    </row>
    <row r="57" spans="2:15" ht="15">
      <c r="B57" s="87" t="s">
        <v>90</v>
      </c>
      <c r="C57" s="77">
        <v>20531.887999999999</v>
      </c>
      <c r="D57" s="77">
        <v>15703</v>
      </c>
      <c r="E57" s="77">
        <v>31052</v>
      </c>
      <c r="F57" s="77">
        <v>0</v>
      </c>
      <c r="G57" s="86">
        <v>12610</v>
      </c>
      <c r="H57" s="86">
        <v>3423</v>
      </c>
      <c r="I57" s="77">
        <v>0</v>
      </c>
      <c r="J57" s="77">
        <v>0</v>
      </c>
      <c r="K57" s="77">
        <v>5833</v>
      </c>
      <c r="L57" s="77">
        <v>16022</v>
      </c>
      <c r="M57" s="77">
        <v>8099</v>
      </c>
      <c r="N57" s="77">
        <v>9879</v>
      </c>
      <c r="O57" s="77">
        <v>33242</v>
      </c>
    </row>
    <row r="58" spans="2:15" ht="15">
      <c r="B58" s="87" t="s">
        <v>91</v>
      </c>
      <c r="C58" s="86"/>
      <c r="D58" s="77">
        <v>10208</v>
      </c>
      <c r="E58" s="77">
        <v>12078</v>
      </c>
      <c r="F58" s="86">
        <v>1318</v>
      </c>
      <c r="G58" s="86">
        <v>3890</v>
      </c>
      <c r="H58" s="86">
        <v>0</v>
      </c>
      <c r="I58" s="77">
        <v>0</v>
      </c>
      <c r="J58" s="77">
        <v>31511</v>
      </c>
      <c r="K58" s="77">
        <v>0</v>
      </c>
      <c r="L58" s="77">
        <v>10149</v>
      </c>
      <c r="M58" s="77">
        <v>10010</v>
      </c>
      <c r="N58" s="77">
        <v>10000</v>
      </c>
      <c r="O58" s="77">
        <v>0</v>
      </c>
    </row>
    <row r="59" spans="2:15" ht="15">
      <c r="B59" s="87" t="s">
        <v>172</v>
      </c>
      <c r="C59" s="86">
        <v>-6347.05728</v>
      </c>
      <c r="D59" s="77">
        <v>-33485</v>
      </c>
      <c r="E59" s="77">
        <v>-1555</v>
      </c>
      <c r="F59" s="86"/>
      <c r="G59" s="86"/>
      <c r="H59" s="86"/>
      <c r="I59" s="77"/>
      <c r="J59" s="77">
        <v>0</v>
      </c>
      <c r="K59" s="77">
        <v>0</v>
      </c>
      <c r="L59" s="77">
        <v>0</v>
      </c>
      <c r="M59" s="77">
        <v>0</v>
      </c>
      <c r="N59" s="77">
        <v>0</v>
      </c>
      <c r="O59" s="77">
        <v>0</v>
      </c>
    </row>
    <row r="60" spans="2:15" ht="15">
      <c r="B60" s="87" t="s">
        <v>92</v>
      </c>
      <c r="C60" s="77"/>
      <c r="D60" s="77"/>
      <c r="E60" s="77">
        <v>13066</v>
      </c>
      <c r="F60" s="77"/>
      <c r="G60" s="86"/>
      <c r="H60" s="86"/>
      <c r="I60" s="77"/>
      <c r="J60" s="77">
        <v>0</v>
      </c>
      <c r="K60" s="77">
        <v>0</v>
      </c>
      <c r="L60" s="77">
        <v>0</v>
      </c>
      <c r="M60" s="77">
        <v>0</v>
      </c>
      <c r="N60" s="77">
        <v>0</v>
      </c>
      <c r="O60" s="77">
        <v>0</v>
      </c>
    </row>
    <row r="61" spans="2:15" ht="15">
      <c r="B61" s="79" t="s">
        <v>93</v>
      </c>
      <c r="C61" s="77"/>
      <c r="D61" s="81"/>
      <c r="E61" s="77">
        <v>5100</v>
      </c>
      <c r="F61" s="77"/>
      <c r="G61" s="86"/>
      <c r="H61" s="86"/>
      <c r="I61" s="77"/>
      <c r="J61" s="77">
        <v>0</v>
      </c>
      <c r="K61" s="77">
        <v>0</v>
      </c>
      <c r="L61" s="77">
        <v>0</v>
      </c>
      <c r="M61" s="77">
        <v>0</v>
      </c>
      <c r="N61" s="77">
        <v>0</v>
      </c>
      <c r="O61" s="77">
        <v>0</v>
      </c>
    </row>
    <row r="62" spans="2:15" ht="15">
      <c r="B62" s="79" t="s">
        <v>274</v>
      </c>
      <c r="C62" s="77"/>
      <c r="D62" s="81"/>
      <c r="E62" s="77"/>
      <c r="F62" s="77"/>
      <c r="G62" s="86"/>
      <c r="H62" s="86"/>
      <c r="I62" s="77"/>
      <c r="J62" s="77"/>
      <c r="K62" s="77"/>
      <c r="L62" s="77"/>
      <c r="M62" s="77"/>
      <c r="N62" s="77">
        <v>-98010</v>
      </c>
      <c r="O62" s="77">
        <v>-106897</v>
      </c>
    </row>
    <row r="63" spans="2:15" ht="15">
      <c r="B63" s="79" t="s">
        <v>369</v>
      </c>
      <c r="C63" s="77"/>
      <c r="D63" s="81"/>
      <c r="E63" s="77"/>
      <c r="F63" s="77"/>
      <c r="G63" s="86"/>
      <c r="H63" s="86"/>
      <c r="I63" s="77"/>
      <c r="J63" s="77"/>
      <c r="K63" s="77"/>
      <c r="L63" s="77"/>
      <c r="M63" s="77"/>
      <c r="N63" s="77"/>
      <c r="O63" s="77">
        <v>142507</v>
      </c>
    </row>
    <row r="64" spans="2:15" ht="15">
      <c r="B64" s="92" t="s">
        <v>94</v>
      </c>
      <c r="C64" s="86"/>
      <c r="D64" s="77">
        <v>-3000</v>
      </c>
      <c r="E64" s="77">
        <v>-4164</v>
      </c>
      <c r="F64" s="86">
        <v>-1372</v>
      </c>
      <c r="G64" s="86">
        <v>-8082</v>
      </c>
      <c r="H64" s="86"/>
      <c r="I64" s="77"/>
      <c r="J64" s="77">
        <v>0</v>
      </c>
      <c r="K64" s="77">
        <v>0</v>
      </c>
      <c r="L64" s="77">
        <v>0</v>
      </c>
      <c r="M64" s="77">
        <v>0</v>
      </c>
      <c r="N64" s="77">
        <v>0</v>
      </c>
      <c r="O64" s="77">
        <v>0</v>
      </c>
    </row>
    <row r="65" spans="2:15" ht="30" customHeight="1">
      <c r="B65" s="70" t="s">
        <v>95</v>
      </c>
      <c r="C65" s="99">
        <v>-140492.34012280279</v>
      </c>
      <c r="D65" s="99">
        <v>-300215</v>
      </c>
      <c r="E65" s="99">
        <v>-161536</v>
      </c>
      <c r="F65" s="99">
        <v>-300472</v>
      </c>
      <c r="G65" s="99">
        <v>-125051</v>
      </c>
      <c r="H65" s="99">
        <v>-122014</v>
      </c>
      <c r="I65" s="99">
        <v>-188335</v>
      </c>
      <c r="J65" s="99">
        <v>-174922</v>
      </c>
      <c r="K65" s="99">
        <v>-248710</v>
      </c>
      <c r="L65" s="99">
        <v>-121916</v>
      </c>
      <c r="M65" s="99">
        <v>-175221</v>
      </c>
      <c r="N65" s="99">
        <v>-299264</v>
      </c>
      <c r="O65" s="99">
        <v>-111552</v>
      </c>
    </row>
    <row r="66" spans="2:15" ht="15">
      <c r="B66" s="79"/>
      <c r="C66" s="81"/>
      <c r="D66" s="81"/>
      <c r="E66" s="81"/>
      <c r="F66" s="81"/>
      <c r="G66" s="81"/>
      <c r="H66" s="81"/>
      <c r="I66" s="81"/>
      <c r="J66" s="81"/>
      <c r="K66" s="81"/>
      <c r="L66" s="81"/>
      <c r="M66" s="81"/>
      <c r="N66" s="81"/>
      <c r="O66" s="81"/>
    </row>
    <row r="67" spans="2:15" ht="15">
      <c r="B67" s="79"/>
      <c r="C67" s="93"/>
      <c r="D67" s="93"/>
      <c r="E67" s="93"/>
      <c r="F67" s="93"/>
      <c r="G67" s="93"/>
      <c r="H67" s="93"/>
      <c r="I67" s="93"/>
      <c r="J67" s="93"/>
      <c r="K67" s="93"/>
      <c r="L67" s="93"/>
      <c r="M67" s="93"/>
      <c r="N67" s="93"/>
      <c r="O67" s="93"/>
    </row>
    <row r="68" spans="2:15" ht="15">
      <c r="B68" s="104" t="s">
        <v>96</v>
      </c>
      <c r="C68" s="77"/>
      <c r="D68" s="77"/>
      <c r="E68" s="77"/>
      <c r="F68" s="77"/>
      <c r="G68" s="77"/>
      <c r="H68" s="77"/>
      <c r="I68" s="77"/>
      <c r="J68" s="77"/>
      <c r="K68" s="77"/>
      <c r="L68" s="77"/>
      <c r="M68" s="77"/>
      <c r="N68" s="77"/>
      <c r="O68" s="77"/>
    </row>
    <row r="69" spans="2:15" ht="15">
      <c r="B69" s="76"/>
      <c r="C69" s="77"/>
      <c r="D69" s="77"/>
      <c r="E69" s="77"/>
      <c r="F69" s="77"/>
      <c r="G69" s="77"/>
      <c r="H69" s="77"/>
      <c r="I69" s="77"/>
      <c r="J69" s="77"/>
      <c r="K69" s="77"/>
      <c r="L69" s="77"/>
      <c r="M69" s="77"/>
      <c r="N69" s="77"/>
      <c r="O69" s="77"/>
    </row>
    <row r="70" spans="2:15" ht="15">
      <c r="B70" s="94" t="s">
        <v>97</v>
      </c>
      <c r="C70" s="77"/>
      <c r="D70" s="77"/>
      <c r="E70" s="77"/>
      <c r="F70" s="77"/>
      <c r="G70" s="77">
        <v>299343</v>
      </c>
      <c r="H70" s="77">
        <v>0</v>
      </c>
      <c r="I70" s="77">
        <v>0</v>
      </c>
      <c r="J70" s="77">
        <v>0</v>
      </c>
      <c r="K70" s="77">
        <v>0</v>
      </c>
      <c r="L70" s="77">
        <v>0</v>
      </c>
      <c r="M70" s="77">
        <v>0</v>
      </c>
      <c r="N70" s="77">
        <v>0</v>
      </c>
      <c r="O70" s="77">
        <v>0</v>
      </c>
    </row>
    <row r="71" spans="2:15" ht="15">
      <c r="B71" s="94" t="s">
        <v>102</v>
      </c>
      <c r="C71" s="77"/>
      <c r="D71" s="77"/>
      <c r="E71" s="77"/>
      <c r="F71" s="81"/>
      <c r="G71" s="81"/>
      <c r="H71" s="77"/>
      <c r="I71" s="77">
        <v>39</v>
      </c>
      <c r="J71" s="77">
        <v>0</v>
      </c>
      <c r="K71" s="77">
        <v>0</v>
      </c>
      <c r="L71" s="77">
        <v>0</v>
      </c>
      <c r="M71" s="77">
        <v>0</v>
      </c>
      <c r="N71" s="77">
        <v>0</v>
      </c>
      <c r="O71" s="77">
        <v>0</v>
      </c>
    </row>
    <row r="72" spans="2:15" ht="15">
      <c r="B72" s="94" t="s">
        <v>108</v>
      </c>
      <c r="C72" s="77"/>
      <c r="D72" s="77"/>
      <c r="E72" s="77"/>
      <c r="F72" s="77">
        <v>49343</v>
      </c>
      <c r="G72" s="77">
        <v>21964</v>
      </c>
      <c r="H72" s="77"/>
      <c r="I72" s="77">
        <v>0</v>
      </c>
      <c r="J72" s="77">
        <v>0</v>
      </c>
      <c r="K72" s="77">
        <v>0</v>
      </c>
      <c r="L72" s="77">
        <v>0</v>
      </c>
      <c r="M72" s="77">
        <v>0</v>
      </c>
      <c r="N72" s="77">
        <v>0</v>
      </c>
      <c r="O72" s="77">
        <v>0</v>
      </c>
    </row>
    <row r="73" spans="2:15" ht="15">
      <c r="B73" s="95" t="s">
        <v>98</v>
      </c>
      <c r="C73" s="86">
        <v>-33480.983409999993</v>
      </c>
      <c r="D73" s="86">
        <v>-34587</v>
      </c>
      <c r="E73" s="86">
        <v>-45972</v>
      </c>
      <c r="F73" s="77">
        <v>-48899</v>
      </c>
      <c r="G73" s="77">
        <v>-48438</v>
      </c>
      <c r="H73" s="77">
        <v>-48400</v>
      </c>
      <c r="I73" s="77">
        <v>-41612</v>
      </c>
      <c r="J73" s="77">
        <v>-50021</v>
      </c>
      <c r="K73" s="77">
        <v>-57662</v>
      </c>
      <c r="L73" s="77">
        <v>-60026</v>
      </c>
      <c r="M73" s="77">
        <v>-53587</v>
      </c>
      <c r="N73" s="77">
        <v>-44788</v>
      </c>
      <c r="O73" s="77">
        <v>-55476</v>
      </c>
    </row>
    <row r="74" spans="2:15" ht="15">
      <c r="B74" s="94" t="s">
        <v>170</v>
      </c>
      <c r="C74" s="86"/>
      <c r="D74" s="86"/>
      <c r="E74" s="86">
        <v>0</v>
      </c>
      <c r="F74" s="86"/>
      <c r="G74" s="77">
        <v>0</v>
      </c>
      <c r="H74" s="77"/>
      <c r="I74" s="77">
        <v>495678</v>
      </c>
      <c r="J74" s="77">
        <v>0</v>
      </c>
      <c r="K74" s="77"/>
      <c r="L74" s="77">
        <v>0</v>
      </c>
      <c r="M74" s="77">
        <v>0</v>
      </c>
      <c r="N74" s="77">
        <v>0</v>
      </c>
      <c r="O74" s="77">
        <v>0</v>
      </c>
    </row>
    <row r="75" spans="2:15" ht="15">
      <c r="B75" s="94" t="s">
        <v>99</v>
      </c>
      <c r="C75" s="77">
        <v>34980.117517322622</v>
      </c>
      <c r="D75" s="77">
        <v>230601</v>
      </c>
      <c r="E75" s="77">
        <v>322763</v>
      </c>
      <c r="F75" s="77">
        <v>180048</v>
      </c>
      <c r="G75" s="77">
        <v>0</v>
      </c>
      <c r="H75" s="77">
        <v>167385</v>
      </c>
      <c r="I75" s="77">
        <v>232433</v>
      </c>
      <c r="J75" s="77">
        <v>45536</v>
      </c>
      <c r="K75" s="77">
        <v>108271</v>
      </c>
      <c r="L75" s="77">
        <v>116015</v>
      </c>
      <c r="M75" s="77">
        <v>30972</v>
      </c>
      <c r="N75" s="77">
        <v>41082</v>
      </c>
      <c r="O75" s="77">
        <v>7739</v>
      </c>
    </row>
    <row r="76" spans="2:15" ht="15">
      <c r="B76" s="94" t="s">
        <v>100</v>
      </c>
      <c r="C76" s="86">
        <v>-82244.108619770603</v>
      </c>
      <c r="D76" s="86">
        <v>-79781</v>
      </c>
      <c r="E76" s="86">
        <v>-113750</v>
      </c>
      <c r="F76" s="77">
        <v>-177027</v>
      </c>
      <c r="G76" s="77">
        <v>-165455</v>
      </c>
      <c r="H76" s="77">
        <v>-277913</v>
      </c>
      <c r="I76" s="77">
        <v>-602700</v>
      </c>
      <c r="J76" s="77">
        <v>-124349</v>
      </c>
      <c r="K76" s="77">
        <v>-101826</v>
      </c>
      <c r="L76" s="77">
        <v>-34750</v>
      </c>
      <c r="M76" s="77">
        <v>-108425</v>
      </c>
      <c r="N76" s="77">
        <v>-14012</v>
      </c>
      <c r="O76" s="77">
        <v>-24105</v>
      </c>
    </row>
    <row r="77" spans="2:15" ht="15">
      <c r="B77" s="94" t="s">
        <v>111</v>
      </c>
      <c r="C77" s="86">
        <v>19544.172201487294</v>
      </c>
      <c r="D77" s="86">
        <v>17057</v>
      </c>
      <c r="E77" s="86">
        <v>-53367</v>
      </c>
      <c r="F77" s="86">
        <v>81977</v>
      </c>
      <c r="G77" s="86">
        <v>2736</v>
      </c>
      <c r="H77" s="86">
        <v>-14638</v>
      </c>
      <c r="I77" s="86">
        <v>41943</v>
      </c>
      <c r="J77" s="77">
        <v>127478</v>
      </c>
      <c r="K77" s="86">
        <v>66122</v>
      </c>
      <c r="L77" s="86">
        <v>-26323</v>
      </c>
      <c r="M77" s="86">
        <v>-42348</v>
      </c>
      <c r="N77" s="86">
        <v>155280</v>
      </c>
      <c r="O77" s="86">
        <v>28256</v>
      </c>
    </row>
    <row r="78" spans="2:15" ht="15">
      <c r="B78" s="79" t="s">
        <v>171</v>
      </c>
      <c r="C78" s="86"/>
      <c r="D78" s="86"/>
      <c r="E78" s="86"/>
      <c r="F78" s="86"/>
      <c r="G78" s="81"/>
      <c r="H78" s="81"/>
      <c r="I78" s="77">
        <v>-6080</v>
      </c>
      <c r="J78" s="77">
        <v>0</v>
      </c>
      <c r="K78" s="77"/>
      <c r="L78" s="77"/>
      <c r="M78" s="77">
        <v>0</v>
      </c>
      <c r="N78" s="77">
        <v>0</v>
      </c>
      <c r="O78" s="77">
        <v>0</v>
      </c>
    </row>
    <row r="79" spans="2:15" ht="15">
      <c r="B79" s="79" t="s">
        <v>101</v>
      </c>
      <c r="C79" s="81"/>
      <c r="D79" s="81"/>
      <c r="E79" s="81"/>
      <c r="F79" s="81"/>
      <c r="G79" s="86">
        <v>-18676</v>
      </c>
      <c r="H79" s="86">
        <v>-3724</v>
      </c>
      <c r="I79" s="77">
        <v>-9476</v>
      </c>
      <c r="J79" s="77">
        <v>-2578</v>
      </c>
      <c r="K79" s="77">
        <v>1481</v>
      </c>
      <c r="L79" s="77">
        <v>-1687</v>
      </c>
      <c r="M79" s="77">
        <v>2370</v>
      </c>
      <c r="N79" s="77">
        <v>118</v>
      </c>
      <c r="O79" s="77">
        <v>-32</v>
      </c>
    </row>
    <row r="80" spans="2:15" ht="15">
      <c r="B80" s="79" t="s">
        <v>232</v>
      </c>
      <c r="C80" s="81"/>
      <c r="D80" s="81"/>
      <c r="E80" s="81"/>
      <c r="F80" s="81"/>
      <c r="G80" s="86"/>
      <c r="H80" s="86"/>
      <c r="I80" s="77"/>
      <c r="J80" s="77"/>
      <c r="K80" s="77">
        <v>-49081</v>
      </c>
      <c r="L80" s="77">
        <v>-40336</v>
      </c>
      <c r="M80" s="77">
        <v>-62273</v>
      </c>
      <c r="N80" s="77">
        <v>-91175</v>
      </c>
      <c r="O80" s="77">
        <v>-104097</v>
      </c>
    </row>
    <row r="81" spans="2:15" ht="29" customHeight="1">
      <c r="B81" s="79" t="s">
        <v>102</v>
      </c>
      <c r="C81" s="77"/>
      <c r="D81" s="77"/>
      <c r="E81" s="77"/>
      <c r="F81" s="77"/>
      <c r="G81" s="86">
        <v>1259</v>
      </c>
      <c r="H81" s="86">
        <v>380</v>
      </c>
      <c r="I81" s="80"/>
      <c r="J81" s="77">
        <v>0</v>
      </c>
      <c r="K81" s="80">
        <v>0</v>
      </c>
      <c r="L81" s="77">
        <v>0</v>
      </c>
      <c r="M81" s="77">
        <v>0</v>
      </c>
      <c r="N81" s="77">
        <v>0</v>
      </c>
      <c r="O81" s="77">
        <v>0</v>
      </c>
    </row>
    <row r="82" spans="2:15" ht="15">
      <c r="B82" s="79" t="s">
        <v>109</v>
      </c>
      <c r="C82" s="77">
        <v>215</v>
      </c>
      <c r="D82" s="77">
        <v>218</v>
      </c>
      <c r="E82" s="77">
        <v>99</v>
      </c>
      <c r="F82" s="77">
        <v>839</v>
      </c>
      <c r="G82" s="86"/>
      <c r="H82" s="86"/>
      <c r="I82" s="77"/>
      <c r="J82" s="77"/>
      <c r="K82" s="77"/>
      <c r="L82" s="77">
        <v>0</v>
      </c>
      <c r="M82" s="77">
        <v>0</v>
      </c>
      <c r="N82" s="77">
        <v>0</v>
      </c>
      <c r="O82" s="77">
        <v>0</v>
      </c>
    </row>
    <row r="83" spans="2:15" ht="15">
      <c r="B83" s="79" t="s">
        <v>275</v>
      </c>
      <c r="C83" s="77"/>
      <c r="D83" s="77"/>
      <c r="E83" s="77"/>
      <c r="F83" s="77"/>
      <c r="G83" s="86"/>
      <c r="H83" s="86"/>
      <c r="I83" s="77"/>
      <c r="J83" s="77"/>
      <c r="K83" s="77"/>
      <c r="L83" s="77"/>
      <c r="M83" s="77"/>
      <c r="N83" s="77">
        <v>2124</v>
      </c>
      <c r="O83" s="77">
        <v>214</v>
      </c>
    </row>
    <row r="84" spans="2:15" ht="15">
      <c r="B84" s="92" t="s">
        <v>103</v>
      </c>
      <c r="C84" s="86">
        <v>421778</v>
      </c>
      <c r="D84" s="86"/>
      <c r="E84" s="86">
        <v>-5102</v>
      </c>
      <c r="F84" s="86">
        <v>-12992</v>
      </c>
      <c r="G84" s="86">
        <v>-320</v>
      </c>
      <c r="H84" s="86">
        <v>-4772</v>
      </c>
      <c r="I84" s="86">
        <v>-38367</v>
      </c>
      <c r="J84" s="77">
        <v>-15725</v>
      </c>
      <c r="K84" s="86">
        <v>-4263</v>
      </c>
      <c r="L84" s="86">
        <v>-4365</v>
      </c>
      <c r="M84" s="86">
        <v>-66462</v>
      </c>
      <c r="N84" s="86">
        <v>-36844</v>
      </c>
      <c r="O84" s="86">
        <v>-26242</v>
      </c>
    </row>
    <row r="85" spans="2:15" ht="15">
      <c r="B85" s="96" t="s">
        <v>110</v>
      </c>
      <c r="C85" s="86"/>
      <c r="D85" s="86"/>
      <c r="E85" s="86"/>
      <c r="F85" s="86"/>
      <c r="G85" s="86"/>
      <c r="H85" s="86"/>
      <c r="I85" s="86">
        <v>-1664</v>
      </c>
      <c r="J85" s="77">
        <v>-1195</v>
      </c>
      <c r="K85" s="86">
        <v>-905</v>
      </c>
      <c r="L85" s="86">
        <v>-2447</v>
      </c>
      <c r="M85" s="86">
        <v>-311</v>
      </c>
      <c r="N85" s="86">
        <v>-358</v>
      </c>
      <c r="O85" s="86">
        <v>0</v>
      </c>
    </row>
    <row r="86" spans="2:15" ht="15">
      <c r="B86" s="96" t="s">
        <v>276</v>
      </c>
      <c r="C86" s="86"/>
      <c r="D86" s="86"/>
      <c r="E86" s="86"/>
      <c r="F86" s="86"/>
      <c r="G86" s="86"/>
      <c r="H86" s="86"/>
      <c r="I86" s="86"/>
      <c r="J86" s="77"/>
      <c r="K86" s="86"/>
      <c r="L86" s="86"/>
      <c r="M86" s="86"/>
      <c r="N86" s="86">
        <v>-35000</v>
      </c>
      <c r="O86" s="86">
        <v>-35000</v>
      </c>
    </row>
    <row r="87" spans="2:15" ht="15">
      <c r="B87" s="96" t="s">
        <v>266</v>
      </c>
      <c r="C87" s="86"/>
      <c r="D87" s="86"/>
      <c r="E87" s="86"/>
      <c r="F87" s="86"/>
      <c r="G87" s="86"/>
      <c r="H87" s="86"/>
      <c r="I87" s="86"/>
      <c r="J87" s="77"/>
      <c r="K87" s="86"/>
      <c r="L87" s="86"/>
      <c r="M87" s="86">
        <v>-3068</v>
      </c>
      <c r="N87" s="86">
        <v>0</v>
      </c>
      <c r="O87" s="304" t="s">
        <v>370</v>
      </c>
    </row>
    <row r="88" spans="2:15" ht="29.25" customHeight="1">
      <c r="B88" s="70" t="s">
        <v>104</v>
      </c>
      <c r="C88" s="102">
        <v>360792.19768903928</v>
      </c>
      <c r="D88" s="102">
        <v>133508</v>
      </c>
      <c r="E88" s="102">
        <v>104671</v>
      </c>
      <c r="F88" s="102">
        <v>73289</v>
      </c>
      <c r="G88" s="102">
        <v>92413</v>
      </c>
      <c r="H88" s="102">
        <v>-181682</v>
      </c>
      <c r="I88" s="102">
        <v>70194</v>
      </c>
      <c r="J88" s="102">
        <v>-20854</v>
      </c>
      <c r="K88" s="102">
        <v>-37863</v>
      </c>
      <c r="L88" s="102">
        <v>-53919</v>
      </c>
      <c r="M88" s="102">
        <v>-303132</v>
      </c>
      <c r="N88" s="102">
        <v>-23573</v>
      </c>
      <c r="O88" s="102">
        <v>-208743</v>
      </c>
    </row>
    <row r="89" spans="2:15" ht="15">
      <c r="B89" s="103" t="s">
        <v>105</v>
      </c>
      <c r="C89" s="102">
        <v>276885.88704946067</v>
      </c>
      <c r="D89" s="102">
        <v>-98884</v>
      </c>
      <c r="E89" s="102">
        <v>45215</v>
      </c>
      <c r="F89" s="102">
        <v>-107032</v>
      </c>
      <c r="G89" s="102">
        <v>112548</v>
      </c>
      <c r="H89" s="102">
        <v>-48295</v>
      </c>
      <c r="I89" s="102">
        <v>118964</v>
      </c>
      <c r="J89" s="102">
        <v>22737</v>
      </c>
      <c r="K89" s="102">
        <v>35538</v>
      </c>
      <c r="L89" s="102">
        <v>81290</v>
      </c>
      <c r="M89" s="102">
        <v>-129691</v>
      </c>
      <c r="N89" s="102">
        <v>47189</v>
      </c>
      <c r="O89" s="102">
        <v>114612</v>
      </c>
    </row>
    <row r="90" spans="2:15" ht="15">
      <c r="B90" s="79" t="s">
        <v>106</v>
      </c>
      <c r="C90" s="77">
        <v>70269</v>
      </c>
      <c r="D90" s="77">
        <v>330546</v>
      </c>
      <c r="E90" s="77">
        <v>218809</v>
      </c>
      <c r="F90" s="77">
        <v>232147</v>
      </c>
      <c r="G90" s="77">
        <v>113795</v>
      </c>
      <c r="H90" s="77">
        <v>198894</v>
      </c>
      <c r="I90" s="77">
        <v>158568</v>
      </c>
      <c r="J90" s="77">
        <v>269195</v>
      </c>
      <c r="K90" s="77">
        <v>273635</v>
      </c>
      <c r="L90" s="77">
        <v>290276</v>
      </c>
      <c r="M90" s="77">
        <v>336282</v>
      </c>
      <c r="N90" s="77">
        <v>199766</v>
      </c>
      <c r="O90" s="77">
        <v>230653</v>
      </c>
    </row>
    <row r="91" spans="2:15" ht="15">
      <c r="B91" s="97" t="s">
        <v>107</v>
      </c>
      <c r="C91" s="86">
        <v>-16608.47411744381</v>
      </c>
      <c r="D91" s="86">
        <v>-12853.296751262533</v>
      </c>
      <c r="E91" s="86">
        <v>-31877</v>
      </c>
      <c r="F91" s="86">
        <v>-11320</v>
      </c>
      <c r="G91" s="86">
        <v>-27449</v>
      </c>
      <c r="H91" s="86">
        <v>7969</v>
      </c>
      <c r="I91" s="86">
        <v>-8337</v>
      </c>
      <c r="J91" s="86">
        <v>-18297</v>
      </c>
      <c r="K91" s="77">
        <v>-18896</v>
      </c>
      <c r="L91" s="77">
        <v>-35284</v>
      </c>
      <c r="M91" s="77">
        <v>-6825</v>
      </c>
      <c r="N91" s="77">
        <v>-16302</v>
      </c>
      <c r="O91" s="77">
        <v>-5484</v>
      </c>
    </row>
    <row r="92" spans="2:15" ht="15">
      <c r="B92" s="103" t="s">
        <v>112</v>
      </c>
      <c r="C92" s="102">
        <v>330546.41293201689</v>
      </c>
      <c r="D92" s="102">
        <v>218808.70324873747</v>
      </c>
      <c r="E92" s="102">
        <v>232147</v>
      </c>
      <c r="F92" s="102">
        <v>113795</v>
      </c>
      <c r="G92" s="102">
        <v>198894</v>
      </c>
      <c r="H92" s="102">
        <v>158568</v>
      </c>
      <c r="I92" s="102">
        <v>269195</v>
      </c>
      <c r="J92" s="102">
        <v>273635</v>
      </c>
      <c r="K92" s="102">
        <v>290277</v>
      </c>
      <c r="L92" s="102">
        <v>336282</v>
      </c>
      <c r="M92" s="102">
        <v>199766</v>
      </c>
      <c r="N92" s="102">
        <v>230653</v>
      </c>
      <c r="O92" s="102">
        <v>339781</v>
      </c>
    </row>
    <row r="93" spans="2:15">
      <c r="N93" s="23"/>
      <c r="O93" s="23"/>
    </row>
    <row r="94" spans="2:15">
      <c r="J94" s="23"/>
      <c r="K94" s="23"/>
      <c r="L94" s="23"/>
      <c r="M94" s="23"/>
      <c r="N94" s="23"/>
      <c r="O94" s="23"/>
    </row>
    <row r="95" spans="2:15">
      <c r="J95" s="23"/>
      <c r="K95" s="23"/>
      <c r="L95" s="23"/>
      <c r="M95" s="23"/>
      <c r="N95" s="23"/>
      <c r="O95" s="23"/>
    </row>
  </sheetData>
  <pageMargins left="0.7" right="0.7" top="0.75" bottom="0.75" header="0.3" footer="0.3"/>
  <pageSetup paperSize="9" scale="36"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464C2-DB6B-479F-817C-8757A4D82834}">
  <dimension ref="A5:M170"/>
  <sheetViews>
    <sheetView showGridLines="0" view="pageBreakPreview" zoomScale="70" zoomScaleNormal="70" zoomScaleSheetLayoutView="70" workbookViewId="0">
      <selection activeCell="L1" sqref="L1"/>
    </sheetView>
  </sheetViews>
  <sheetFormatPr baseColWidth="10" defaultRowHeight="14.5" outlineLevelRow="1"/>
  <cols>
    <col min="1" max="1" width="3.453125" style="21" customWidth="1"/>
    <col min="2" max="2" width="50.81640625" bestFit="1" customWidth="1"/>
    <col min="3" max="10" width="15.453125" style="22" customWidth="1"/>
    <col min="11" max="12" width="15.36328125" style="22" customWidth="1"/>
  </cols>
  <sheetData>
    <row r="5" spans="2:12" ht="21.5">
      <c r="B5" s="112" t="s">
        <v>283</v>
      </c>
      <c r="C5" s="113"/>
      <c r="D5" s="113"/>
      <c r="E5" s="113"/>
      <c r="F5" s="113"/>
      <c r="G5" s="113"/>
      <c r="H5" s="113"/>
      <c r="I5" s="113"/>
      <c r="J5" s="113"/>
      <c r="K5" s="113"/>
      <c r="L5" s="113"/>
    </row>
    <row r="6" spans="2:12" ht="15.5" thickBot="1">
      <c r="B6" s="71" t="s">
        <v>179</v>
      </c>
      <c r="C6" s="114">
        <v>2014</v>
      </c>
      <c r="D6" s="114">
        <v>2015</v>
      </c>
      <c r="E6" s="114">
        <v>2016</v>
      </c>
      <c r="F6" s="114">
        <v>2017</v>
      </c>
      <c r="G6" s="114">
        <v>2018</v>
      </c>
      <c r="H6" s="114">
        <v>2019</v>
      </c>
      <c r="I6" s="114">
        <v>2020</v>
      </c>
      <c r="J6" s="114">
        <v>2021</v>
      </c>
      <c r="K6" s="114">
        <v>2022</v>
      </c>
      <c r="L6" s="114">
        <v>2023</v>
      </c>
    </row>
    <row r="7" spans="2:12" ht="15">
      <c r="B7" s="60" t="s">
        <v>150</v>
      </c>
      <c r="C7" s="105">
        <v>407129</v>
      </c>
      <c r="D7" s="105">
        <v>400622</v>
      </c>
      <c r="E7" s="105">
        <v>596692</v>
      </c>
      <c r="F7" s="105">
        <v>610619</v>
      </c>
      <c r="G7" s="105">
        <v>510938</v>
      </c>
      <c r="H7" s="105">
        <v>531783</v>
      </c>
      <c r="I7" s="105">
        <v>411459</v>
      </c>
      <c r="J7" s="105">
        <v>562010</v>
      </c>
      <c r="K7" s="105">
        <v>630760</v>
      </c>
      <c r="L7" s="105">
        <v>722307</v>
      </c>
    </row>
    <row r="8" spans="2:12" ht="15">
      <c r="B8" s="62" t="s">
        <v>151</v>
      </c>
      <c r="C8" s="106">
        <v>-309777</v>
      </c>
      <c r="D8" s="106">
        <v>-300791</v>
      </c>
      <c r="E8" s="106">
        <v>-420493</v>
      </c>
      <c r="F8" s="106">
        <v>-461506</v>
      </c>
      <c r="G8" s="106">
        <v>-348616</v>
      </c>
      <c r="H8" s="106">
        <v>-360566</v>
      </c>
      <c r="I8" s="106">
        <v>-270897</v>
      </c>
      <c r="J8" s="106">
        <v>-368501</v>
      </c>
      <c r="K8" s="106">
        <v>-455841</v>
      </c>
      <c r="L8" s="106">
        <v>-504570</v>
      </c>
    </row>
    <row r="9" spans="2:12" ht="28">
      <c r="B9" s="62" t="s">
        <v>152</v>
      </c>
      <c r="C9" s="106">
        <v>41509</v>
      </c>
      <c r="D9" s="106">
        <v>32784</v>
      </c>
      <c r="E9" s="106">
        <v>60705</v>
      </c>
      <c r="F9" s="106">
        <v>23790</v>
      </c>
      <c r="G9" s="106">
        <v>-20853</v>
      </c>
      <c r="H9" s="106">
        <v>13110</v>
      </c>
      <c r="I9" s="106">
        <v>50348</v>
      </c>
      <c r="J9" s="106">
        <v>88659</v>
      </c>
      <c r="K9" s="106">
        <v>108066</v>
      </c>
      <c r="L9" s="106">
        <v>94436</v>
      </c>
    </row>
    <row r="10" spans="2:12" ht="28">
      <c r="B10" s="62" t="s">
        <v>153</v>
      </c>
      <c r="C10" s="106">
        <v>0</v>
      </c>
      <c r="D10" s="106">
        <v>0</v>
      </c>
      <c r="E10" s="106">
        <v>0</v>
      </c>
      <c r="F10" s="106">
        <v>0</v>
      </c>
      <c r="G10" s="106">
        <v>0</v>
      </c>
      <c r="H10" s="106">
        <v>0</v>
      </c>
      <c r="I10" s="106">
        <v>0</v>
      </c>
      <c r="J10" s="106">
        <v>-1495</v>
      </c>
      <c r="K10" s="106">
        <v>-934</v>
      </c>
      <c r="L10" s="106">
        <v>-156</v>
      </c>
    </row>
    <row r="11" spans="2:12" ht="28">
      <c r="B11" s="68" t="s">
        <v>154</v>
      </c>
      <c r="C11" s="115">
        <v>138861</v>
      </c>
      <c r="D11" s="115">
        <v>132615</v>
      </c>
      <c r="E11" s="115">
        <v>236904</v>
      </c>
      <c r="F11" s="115">
        <v>172903</v>
      </c>
      <c r="G11" s="115">
        <v>141469</v>
      </c>
      <c r="H11" s="115">
        <v>184327</v>
      </c>
      <c r="I11" s="115">
        <v>190910</v>
      </c>
      <c r="J11" s="115">
        <v>280673</v>
      </c>
      <c r="K11" s="115">
        <v>282051</v>
      </c>
      <c r="L11" s="115">
        <v>312017</v>
      </c>
    </row>
    <row r="12" spans="2:12" ht="15">
      <c r="B12" s="62" t="s">
        <v>155</v>
      </c>
      <c r="C12" s="106">
        <v>-22054</v>
      </c>
      <c r="D12" s="106">
        <v>-18301</v>
      </c>
      <c r="E12" s="106">
        <v>-22648</v>
      </c>
      <c r="F12" s="106">
        <v>-26806</v>
      </c>
      <c r="G12" s="106">
        <v>-25302</v>
      </c>
      <c r="H12" s="106">
        <v>-21925</v>
      </c>
      <c r="I12" s="106">
        <v>-15942</v>
      </c>
      <c r="J12" s="106">
        <v>-19464</v>
      </c>
      <c r="K12" s="106">
        <v>-21917</v>
      </c>
      <c r="L12" s="106">
        <v>-25591</v>
      </c>
    </row>
    <row r="13" spans="2:12" ht="15">
      <c r="B13" s="62" t="s">
        <v>156</v>
      </c>
      <c r="C13" s="106">
        <v>-57815</v>
      </c>
      <c r="D13" s="106">
        <v>-50729</v>
      </c>
      <c r="E13" s="106">
        <v>-62518</v>
      </c>
      <c r="F13" s="106">
        <v>-73664</v>
      </c>
      <c r="G13" s="106">
        <v>-69442</v>
      </c>
      <c r="H13" s="106">
        <v>-67116</v>
      </c>
      <c r="I13" s="106">
        <v>-49188</v>
      </c>
      <c r="J13" s="106">
        <v>-52946</v>
      </c>
      <c r="K13" s="106">
        <v>-50165</v>
      </c>
      <c r="L13" s="106">
        <v>-69155</v>
      </c>
    </row>
    <row r="14" spans="2:12" ht="15">
      <c r="B14" s="62" t="s">
        <v>157</v>
      </c>
      <c r="C14" s="106">
        <v>10911</v>
      </c>
      <c r="D14" s="106">
        <v>6340</v>
      </c>
      <c r="E14" s="106">
        <v>-8903</v>
      </c>
      <c r="F14" s="106">
        <v>30419</v>
      </c>
      <c r="G14" s="106">
        <v>48357</v>
      </c>
      <c r="H14" s="106">
        <v>126</v>
      </c>
      <c r="I14" s="106">
        <v>5495</v>
      </c>
      <c r="J14" s="106">
        <v>-17390</v>
      </c>
      <c r="K14" s="106">
        <v>2881</v>
      </c>
      <c r="L14" s="106">
        <v>2463</v>
      </c>
    </row>
    <row r="15" spans="2:12" ht="15">
      <c r="B15" s="62" t="s">
        <v>216</v>
      </c>
      <c r="C15" s="106">
        <v>0</v>
      </c>
      <c r="D15" s="106">
        <v>0</v>
      </c>
      <c r="E15" s="106">
        <v>0</v>
      </c>
      <c r="F15" s="106">
        <v>0</v>
      </c>
      <c r="G15" s="106">
        <v>0</v>
      </c>
      <c r="H15" s="106">
        <v>0</v>
      </c>
      <c r="I15" s="106">
        <v>0</v>
      </c>
      <c r="J15" s="106">
        <v>0</v>
      </c>
      <c r="K15" s="106">
        <v>0</v>
      </c>
      <c r="L15" s="106">
        <v>0</v>
      </c>
    </row>
    <row r="16" spans="2:12" ht="28.5" customHeight="1">
      <c r="B16" s="68" t="s">
        <v>158</v>
      </c>
      <c r="C16" s="115">
        <v>69903</v>
      </c>
      <c r="D16" s="115">
        <v>69925</v>
      </c>
      <c r="E16" s="115">
        <v>142835</v>
      </c>
      <c r="F16" s="115">
        <v>102852</v>
      </c>
      <c r="G16" s="115">
        <v>95082</v>
      </c>
      <c r="H16" s="115">
        <v>95412</v>
      </c>
      <c r="I16" s="115">
        <v>131275</v>
      </c>
      <c r="J16" s="115">
        <v>190873</v>
      </c>
      <c r="K16" s="115">
        <v>212850</v>
      </c>
      <c r="L16" s="115">
        <v>219734</v>
      </c>
    </row>
    <row r="17" spans="1:12" ht="15" outlineLevel="1">
      <c r="A17" s="21" t="s">
        <v>217</v>
      </c>
      <c r="B17" s="62" t="s">
        <v>219</v>
      </c>
      <c r="C17" s="107">
        <v>0</v>
      </c>
      <c r="D17" s="107">
        <v>0</v>
      </c>
      <c r="E17" s="107">
        <v>0</v>
      </c>
      <c r="F17" s="107">
        <v>0</v>
      </c>
      <c r="G17" s="107">
        <v>0</v>
      </c>
      <c r="H17" s="107">
        <v>0</v>
      </c>
      <c r="I17" s="107">
        <v>0</v>
      </c>
      <c r="J17" s="107">
        <v>0</v>
      </c>
      <c r="K17" s="107">
        <v>0</v>
      </c>
      <c r="L17" s="107">
        <v>0</v>
      </c>
    </row>
    <row r="18" spans="1:12" ht="28" outlineLevel="1">
      <c r="A18" s="21" t="s">
        <v>217</v>
      </c>
      <c r="B18" s="62" t="s">
        <v>220</v>
      </c>
      <c r="C18" s="107">
        <v>0</v>
      </c>
      <c r="D18" s="107">
        <v>0</v>
      </c>
      <c r="E18" s="107">
        <v>0</v>
      </c>
      <c r="F18" s="107">
        <v>0</v>
      </c>
      <c r="G18" s="107">
        <v>0</v>
      </c>
      <c r="H18" s="107">
        <v>0</v>
      </c>
      <c r="I18" s="107">
        <v>0</v>
      </c>
      <c r="J18" s="107">
        <v>0</v>
      </c>
      <c r="K18" s="107">
        <v>0</v>
      </c>
      <c r="L18" s="107">
        <v>0</v>
      </c>
    </row>
    <row r="19" spans="1:12" ht="15" outlineLevel="1">
      <c r="A19" s="21" t="s">
        <v>217</v>
      </c>
      <c r="B19" s="62" t="s">
        <v>211</v>
      </c>
      <c r="C19" s="107">
        <v>0</v>
      </c>
      <c r="D19" s="107">
        <v>0</v>
      </c>
      <c r="E19" s="107">
        <v>0</v>
      </c>
      <c r="F19" s="107">
        <v>0</v>
      </c>
      <c r="G19" s="107">
        <v>0</v>
      </c>
      <c r="H19" s="107">
        <v>0</v>
      </c>
      <c r="I19" s="107">
        <v>0</v>
      </c>
      <c r="J19" s="107">
        <v>0</v>
      </c>
      <c r="K19" s="107">
        <v>0</v>
      </c>
      <c r="L19" s="107">
        <v>0</v>
      </c>
    </row>
    <row r="20" spans="1:12" ht="15" outlineLevel="1">
      <c r="A20" s="21" t="s">
        <v>217</v>
      </c>
      <c r="B20" s="62" t="s">
        <v>224</v>
      </c>
      <c r="C20" s="107">
        <v>0</v>
      </c>
      <c r="D20" s="107">
        <v>0</v>
      </c>
      <c r="E20" s="107">
        <v>0</v>
      </c>
      <c r="F20" s="107">
        <v>0</v>
      </c>
      <c r="G20" s="107">
        <v>0</v>
      </c>
      <c r="H20" s="107">
        <v>0</v>
      </c>
      <c r="I20" s="107">
        <v>0</v>
      </c>
      <c r="J20" s="107">
        <v>0</v>
      </c>
      <c r="K20" s="107">
        <v>0</v>
      </c>
      <c r="L20" s="107">
        <v>0</v>
      </c>
    </row>
    <row r="21" spans="1:12" ht="28.5" customHeight="1">
      <c r="A21" s="21" t="s">
        <v>217</v>
      </c>
      <c r="B21" s="62" t="s">
        <v>225</v>
      </c>
      <c r="C21" s="107"/>
      <c r="D21" s="107">
        <v>0</v>
      </c>
      <c r="E21" s="107">
        <v>0</v>
      </c>
      <c r="F21" s="107">
        <v>0</v>
      </c>
      <c r="G21" s="107">
        <v>0</v>
      </c>
      <c r="H21" s="107">
        <v>0</v>
      </c>
      <c r="I21" s="107">
        <v>0</v>
      </c>
      <c r="J21" s="107">
        <v>0</v>
      </c>
      <c r="K21" s="107">
        <v>0</v>
      </c>
      <c r="L21" s="107">
        <v>0</v>
      </c>
    </row>
    <row r="22" spans="1:12" ht="15">
      <c r="B22" s="68" t="s">
        <v>163</v>
      </c>
      <c r="C22" s="115">
        <v>69903</v>
      </c>
      <c r="D22" s="115">
        <v>69925</v>
      </c>
      <c r="E22" s="115">
        <v>142835</v>
      </c>
      <c r="F22" s="115">
        <v>102852</v>
      </c>
      <c r="G22" s="115">
        <v>95082</v>
      </c>
      <c r="H22" s="115">
        <v>95412</v>
      </c>
      <c r="I22" s="115">
        <v>131275</v>
      </c>
      <c r="J22" s="115">
        <v>190873</v>
      </c>
      <c r="K22" s="115">
        <v>212850</v>
      </c>
      <c r="L22" s="115">
        <v>219734</v>
      </c>
    </row>
    <row r="23" spans="1:12" ht="15">
      <c r="A23" s="21" t="s">
        <v>217</v>
      </c>
      <c r="B23" s="62" t="s">
        <v>284</v>
      </c>
      <c r="C23" s="107">
        <v>130538</v>
      </c>
      <c r="D23" s="107">
        <v>97255</v>
      </c>
      <c r="E23" s="107">
        <v>122209</v>
      </c>
      <c r="F23" s="107">
        <v>144449</v>
      </c>
      <c r="G23" s="107">
        <v>143202</v>
      </c>
      <c r="H23" s="107">
        <v>157657</v>
      </c>
      <c r="I23" s="107">
        <v>122516</v>
      </c>
      <c r="J23" s="107">
        <v>143981</v>
      </c>
      <c r="K23" s="107">
        <v>160920</v>
      </c>
      <c r="L23" s="107">
        <v>175903</v>
      </c>
    </row>
    <row r="24" spans="1:12" ht="15">
      <c r="B24" s="68" t="s">
        <v>48</v>
      </c>
      <c r="C24" s="115">
        <v>200441</v>
      </c>
      <c r="D24" s="115">
        <v>167180</v>
      </c>
      <c r="E24" s="115">
        <v>265044</v>
      </c>
      <c r="F24" s="115">
        <v>247301</v>
      </c>
      <c r="G24" s="115">
        <v>238284</v>
      </c>
      <c r="H24" s="115">
        <v>253069</v>
      </c>
      <c r="I24" s="115">
        <v>253791</v>
      </c>
      <c r="J24" s="115">
        <v>334854</v>
      </c>
      <c r="K24" s="115">
        <v>373770</v>
      </c>
      <c r="L24" s="115">
        <v>395637</v>
      </c>
    </row>
    <row r="25" spans="1:12" ht="15">
      <c r="B25" s="47"/>
      <c r="C25" s="65"/>
      <c r="D25" s="65"/>
      <c r="E25" s="65"/>
      <c r="F25" s="65"/>
      <c r="G25" s="65"/>
      <c r="H25" s="65"/>
      <c r="I25" s="65"/>
      <c r="J25" s="65"/>
      <c r="K25" s="65"/>
      <c r="L25" s="65"/>
    </row>
    <row r="26" spans="1:12" ht="15">
      <c r="A26" s="34"/>
      <c r="B26" s="108"/>
      <c r="C26" s="109"/>
      <c r="D26" s="109"/>
      <c r="E26" s="109"/>
      <c r="F26" s="109"/>
      <c r="G26" s="109"/>
      <c r="H26" s="109"/>
      <c r="I26" s="109"/>
      <c r="J26" s="109"/>
      <c r="K26" s="109"/>
      <c r="L26" s="109"/>
    </row>
    <row r="27" spans="1:12" ht="21.5">
      <c r="B27" s="112" t="s">
        <v>285</v>
      </c>
      <c r="C27" s="113"/>
      <c r="D27" s="113"/>
      <c r="E27" s="113"/>
      <c r="F27" s="113"/>
      <c r="G27" s="113"/>
      <c r="H27" s="113"/>
      <c r="I27" s="113"/>
      <c r="J27" s="113"/>
      <c r="K27" s="113"/>
      <c r="L27" s="113"/>
    </row>
    <row r="28" spans="1:12" ht="15.5" thickBot="1">
      <c r="B28" s="71" t="s">
        <v>179</v>
      </c>
      <c r="C28" s="114">
        <v>2014</v>
      </c>
      <c r="D28" s="114">
        <v>2015</v>
      </c>
      <c r="E28" s="114">
        <v>2016</v>
      </c>
      <c r="F28" s="114">
        <v>2017</v>
      </c>
      <c r="G28" s="114">
        <v>2018</v>
      </c>
      <c r="H28" s="114">
        <v>2019</v>
      </c>
      <c r="I28" s="114">
        <v>2020</v>
      </c>
      <c r="J28" s="114">
        <v>2021</v>
      </c>
      <c r="K28" s="114">
        <v>2022</v>
      </c>
      <c r="L28" s="114">
        <v>2023</v>
      </c>
    </row>
    <row r="29" spans="1:12" ht="15">
      <c r="B29" s="60" t="s">
        <v>150</v>
      </c>
      <c r="C29" s="105">
        <v>177662</v>
      </c>
      <c r="D29" s="105">
        <v>154741</v>
      </c>
      <c r="E29" s="105">
        <v>142124</v>
      </c>
      <c r="F29" s="105">
        <v>197222</v>
      </c>
      <c r="G29" s="105">
        <v>164538</v>
      </c>
      <c r="H29" s="105">
        <v>168938</v>
      </c>
      <c r="I29" s="105">
        <v>170114</v>
      </c>
      <c r="J29" s="105">
        <v>228894</v>
      </c>
      <c r="K29" s="105">
        <v>275200</v>
      </c>
      <c r="L29" s="105">
        <v>216912</v>
      </c>
    </row>
    <row r="30" spans="1:12" ht="15">
      <c r="B30" s="62" t="s">
        <v>151</v>
      </c>
      <c r="C30" s="106">
        <v>-177473</v>
      </c>
      <c r="D30" s="106">
        <v>-154287</v>
      </c>
      <c r="E30" s="106">
        <v>-141731</v>
      </c>
      <c r="F30" s="106">
        <v>-196302</v>
      </c>
      <c r="G30" s="106">
        <v>-165988</v>
      </c>
      <c r="H30" s="106">
        <v>-159197</v>
      </c>
      <c r="I30" s="106">
        <v>-150745</v>
      </c>
      <c r="J30" s="106">
        <v>-203148</v>
      </c>
      <c r="K30" s="106">
        <v>-252879</v>
      </c>
      <c r="L30" s="106">
        <v>-188954</v>
      </c>
    </row>
    <row r="31" spans="1:12" ht="28">
      <c r="B31" s="62" t="s">
        <v>152</v>
      </c>
      <c r="C31" s="106">
        <v>40267</v>
      </c>
      <c r="D31" s="106">
        <v>11561</v>
      </c>
      <c r="E31" s="106">
        <v>48790</v>
      </c>
      <c r="F31" s="106">
        <v>17158</v>
      </c>
      <c r="G31" s="106">
        <v>36422</v>
      </c>
      <c r="H31" s="106">
        <v>30290</v>
      </c>
      <c r="I31" s="106">
        <v>41038</v>
      </c>
      <c r="J31" s="106">
        <v>65704</v>
      </c>
      <c r="K31" s="106">
        <v>64133</v>
      </c>
      <c r="L31" s="106">
        <v>-4862</v>
      </c>
    </row>
    <row r="32" spans="1:12" ht="28">
      <c r="B32" s="62" t="s">
        <v>153</v>
      </c>
      <c r="C32" s="106">
        <v>3401</v>
      </c>
      <c r="D32" s="106">
        <v>14691</v>
      </c>
      <c r="E32" s="106">
        <v>-5841</v>
      </c>
      <c r="F32" s="106">
        <v>8852</v>
      </c>
      <c r="G32" s="106">
        <v>2704</v>
      </c>
      <c r="H32" s="106">
        <v>1542</v>
      </c>
      <c r="I32" s="106">
        <v>7078</v>
      </c>
      <c r="J32" s="106">
        <v>-10163</v>
      </c>
      <c r="K32" s="106">
        <v>-21495</v>
      </c>
      <c r="L32" s="106">
        <v>2730</v>
      </c>
    </row>
    <row r="33" spans="1:12" ht="28">
      <c r="B33" s="68" t="s">
        <v>154</v>
      </c>
      <c r="C33" s="115">
        <v>43857</v>
      </c>
      <c r="D33" s="115">
        <v>26706</v>
      </c>
      <c r="E33" s="115">
        <v>43342</v>
      </c>
      <c r="F33" s="115">
        <v>26930</v>
      </c>
      <c r="G33" s="115">
        <v>37676</v>
      </c>
      <c r="H33" s="115">
        <v>41573</v>
      </c>
      <c r="I33" s="115">
        <v>67485</v>
      </c>
      <c r="J33" s="115">
        <v>81287</v>
      </c>
      <c r="K33" s="115">
        <v>64959</v>
      </c>
      <c r="L33" s="115">
        <v>25826</v>
      </c>
    </row>
    <row r="34" spans="1:12" ht="15">
      <c r="B34" s="62" t="s">
        <v>155</v>
      </c>
      <c r="C34" s="106">
        <v>-4343</v>
      </c>
      <c r="D34" s="106">
        <v>-3987</v>
      </c>
      <c r="E34" s="106">
        <v>-2770</v>
      </c>
      <c r="F34" s="106">
        <v>-2981</v>
      </c>
      <c r="G34" s="106">
        <v>-4239</v>
      </c>
      <c r="H34" s="106">
        <v>-5446</v>
      </c>
      <c r="I34" s="106">
        <v>-6816</v>
      </c>
      <c r="J34" s="106">
        <v>-10273</v>
      </c>
      <c r="K34" s="106">
        <v>-13175</v>
      </c>
      <c r="L34" s="106">
        <v>-14779</v>
      </c>
    </row>
    <row r="35" spans="1:12" ht="15">
      <c r="B35" s="62" t="s">
        <v>156</v>
      </c>
      <c r="C35" s="106">
        <v>-4201</v>
      </c>
      <c r="D35" s="106">
        <v>-5672</v>
      </c>
      <c r="E35" s="106">
        <v>-5692</v>
      </c>
      <c r="F35" s="106">
        <v>-7501</v>
      </c>
      <c r="G35" s="106">
        <v>-5921</v>
      </c>
      <c r="H35" s="106">
        <v>-12852</v>
      </c>
      <c r="I35" s="106">
        <v>-18265</v>
      </c>
      <c r="J35" s="106">
        <v>-21925</v>
      </c>
      <c r="K35" s="106">
        <v>-31672</v>
      </c>
      <c r="L35" s="106">
        <v>-22450</v>
      </c>
    </row>
    <row r="36" spans="1:12" ht="15">
      <c r="B36" s="62" t="s">
        <v>157</v>
      </c>
      <c r="C36" s="106">
        <v>356</v>
      </c>
      <c r="D36" s="106">
        <v>16422</v>
      </c>
      <c r="E36" s="106">
        <v>-8787</v>
      </c>
      <c r="F36" s="106">
        <v>7719</v>
      </c>
      <c r="G36" s="106">
        <v>5422</v>
      </c>
      <c r="H36" s="106">
        <v>-2283</v>
      </c>
      <c r="I36" s="106">
        <v>-12846</v>
      </c>
      <c r="J36" s="106">
        <v>-3538</v>
      </c>
      <c r="K36" s="106">
        <v>-1021</v>
      </c>
      <c r="L36" s="106">
        <v>20006</v>
      </c>
    </row>
    <row r="37" spans="1:12" ht="15">
      <c r="B37" s="62" t="s">
        <v>216</v>
      </c>
      <c r="C37" s="106">
        <v>-924</v>
      </c>
      <c r="D37" s="106">
        <v>-2685</v>
      </c>
      <c r="E37" s="106">
        <v>0</v>
      </c>
      <c r="F37" s="106">
        <v>0</v>
      </c>
      <c r="G37" s="106">
        <v>0</v>
      </c>
      <c r="H37" s="106">
        <v>0</v>
      </c>
      <c r="I37" s="106">
        <v>0</v>
      </c>
      <c r="J37" s="106">
        <v>0</v>
      </c>
      <c r="K37" s="106">
        <v>0</v>
      </c>
      <c r="L37" s="106">
        <v>0</v>
      </c>
    </row>
    <row r="38" spans="1:12" ht="14" customHeight="1">
      <c r="B38" s="68" t="s">
        <v>158</v>
      </c>
      <c r="C38" s="115">
        <v>34745</v>
      </c>
      <c r="D38" s="115">
        <v>30784</v>
      </c>
      <c r="E38" s="115">
        <v>26093</v>
      </c>
      <c r="F38" s="115">
        <v>24167</v>
      </c>
      <c r="G38" s="115">
        <v>32938</v>
      </c>
      <c r="H38" s="115">
        <v>20992</v>
      </c>
      <c r="I38" s="115">
        <v>29558</v>
      </c>
      <c r="J38" s="115">
        <v>45551</v>
      </c>
      <c r="K38" s="115">
        <v>19091</v>
      </c>
      <c r="L38" s="115">
        <v>8603</v>
      </c>
    </row>
    <row r="39" spans="1:12" ht="15" outlineLevel="1">
      <c r="A39" s="21" t="s">
        <v>217</v>
      </c>
      <c r="B39" s="62" t="s">
        <v>219</v>
      </c>
      <c r="C39" s="107">
        <v>0</v>
      </c>
      <c r="D39" s="107">
        <v>0</v>
      </c>
      <c r="E39" s="107">
        <v>0</v>
      </c>
      <c r="F39" s="107">
        <v>0</v>
      </c>
      <c r="G39" s="107">
        <v>0</v>
      </c>
      <c r="H39" s="107">
        <v>0</v>
      </c>
      <c r="I39" s="107">
        <v>0</v>
      </c>
      <c r="J39" s="107">
        <v>0</v>
      </c>
      <c r="K39" s="107">
        <v>0</v>
      </c>
      <c r="L39" s="107">
        <v>0</v>
      </c>
    </row>
    <row r="40" spans="1:12" ht="28" outlineLevel="1">
      <c r="A40" s="21" t="s">
        <v>217</v>
      </c>
      <c r="B40" s="62" t="s">
        <v>220</v>
      </c>
      <c r="C40" s="107">
        <v>0</v>
      </c>
      <c r="D40" s="107">
        <v>0</v>
      </c>
      <c r="E40" s="107">
        <v>0</v>
      </c>
      <c r="F40" s="107">
        <v>0</v>
      </c>
      <c r="G40" s="107">
        <v>0</v>
      </c>
      <c r="H40" s="107">
        <v>0</v>
      </c>
      <c r="I40" s="107">
        <v>0</v>
      </c>
      <c r="J40" s="107">
        <v>0</v>
      </c>
      <c r="K40" s="107">
        <v>0</v>
      </c>
      <c r="L40" s="107">
        <v>0</v>
      </c>
    </row>
    <row r="41" spans="1:12" ht="15" outlineLevel="1">
      <c r="A41" s="21" t="s">
        <v>217</v>
      </c>
      <c r="B41" s="62" t="s">
        <v>211</v>
      </c>
      <c r="C41" s="107">
        <v>0</v>
      </c>
      <c r="D41" s="107">
        <v>0</v>
      </c>
      <c r="E41" s="107">
        <v>0</v>
      </c>
      <c r="F41" s="107">
        <v>0</v>
      </c>
      <c r="G41" s="107">
        <v>0</v>
      </c>
      <c r="H41" s="107">
        <v>0</v>
      </c>
      <c r="I41" s="107">
        <v>0</v>
      </c>
      <c r="J41" s="107">
        <v>0</v>
      </c>
      <c r="K41" s="107">
        <v>0</v>
      </c>
      <c r="L41" s="107">
        <v>0</v>
      </c>
    </row>
    <row r="42" spans="1:12" ht="15" outlineLevel="1">
      <c r="A42" s="21" t="s">
        <v>217</v>
      </c>
      <c r="B42" s="62" t="s">
        <v>224</v>
      </c>
      <c r="C42" s="107">
        <v>0</v>
      </c>
      <c r="D42" s="107">
        <v>0</v>
      </c>
      <c r="E42" s="107">
        <v>0</v>
      </c>
      <c r="F42" s="107">
        <v>0</v>
      </c>
      <c r="G42" s="107">
        <v>0</v>
      </c>
      <c r="H42" s="107">
        <v>0</v>
      </c>
      <c r="I42" s="107">
        <v>0</v>
      </c>
      <c r="J42" s="107">
        <v>0</v>
      </c>
      <c r="K42" s="107">
        <v>0</v>
      </c>
      <c r="L42" s="107">
        <v>-10199</v>
      </c>
    </row>
    <row r="43" spans="1:12" ht="28">
      <c r="A43" s="21" t="s">
        <v>217</v>
      </c>
      <c r="B43" s="62" t="s">
        <v>225</v>
      </c>
      <c r="C43" s="107">
        <v>0</v>
      </c>
      <c r="D43" s="107">
        <v>0</v>
      </c>
      <c r="E43" s="107">
        <v>0</v>
      </c>
      <c r="F43" s="107">
        <v>0</v>
      </c>
      <c r="G43" s="107">
        <v>0</v>
      </c>
      <c r="H43" s="107">
        <v>0</v>
      </c>
      <c r="I43" s="107">
        <v>0</v>
      </c>
      <c r="J43" s="107">
        <v>0</v>
      </c>
      <c r="K43" s="107">
        <v>0</v>
      </c>
      <c r="L43" s="107">
        <v>20245</v>
      </c>
    </row>
    <row r="44" spans="1:12" ht="15">
      <c r="B44" s="68" t="s">
        <v>163</v>
      </c>
      <c r="C44" s="115">
        <v>34745</v>
      </c>
      <c r="D44" s="115">
        <v>30784</v>
      </c>
      <c r="E44" s="115">
        <v>26093</v>
      </c>
      <c r="F44" s="115">
        <v>24167</v>
      </c>
      <c r="G44" s="115">
        <v>32938</v>
      </c>
      <c r="H44" s="115">
        <v>20992</v>
      </c>
      <c r="I44" s="115">
        <v>29558</v>
      </c>
      <c r="J44" s="115">
        <v>45551</v>
      </c>
      <c r="K44" s="115">
        <v>19091</v>
      </c>
      <c r="L44" s="115">
        <v>18649</v>
      </c>
    </row>
    <row r="45" spans="1:12" ht="15">
      <c r="A45" s="21" t="s">
        <v>217</v>
      </c>
      <c r="B45" s="62" t="s">
        <v>284</v>
      </c>
      <c r="C45" s="107">
        <v>1926</v>
      </c>
      <c r="D45" s="107">
        <v>2427</v>
      </c>
      <c r="E45" s="107">
        <v>1369</v>
      </c>
      <c r="F45" s="107">
        <v>1511</v>
      </c>
      <c r="G45" s="107">
        <v>1697</v>
      </c>
      <c r="H45" s="107">
        <v>4662</v>
      </c>
      <c r="I45" s="107">
        <v>5397</v>
      </c>
      <c r="J45" s="107">
        <v>6501</v>
      </c>
      <c r="K45" s="107">
        <v>7908</v>
      </c>
      <c r="L45" s="107">
        <v>8330</v>
      </c>
    </row>
    <row r="46" spans="1:12" ht="15">
      <c r="B46" s="68" t="s">
        <v>48</v>
      </c>
      <c r="C46" s="115">
        <v>36671</v>
      </c>
      <c r="D46" s="115">
        <v>33211</v>
      </c>
      <c r="E46" s="115">
        <v>27462</v>
      </c>
      <c r="F46" s="115">
        <v>25678</v>
      </c>
      <c r="G46" s="115">
        <v>34635</v>
      </c>
      <c r="H46" s="115">
        <v>25654</v>
      </c>
      <c r="I46" s="115">
        <v>34955</v>
      </c>
      <c r="J46" s="115">
        <v>52052</v>
      </c>
      <c r="K46" s="115">
        <v>26999</v>
      </c>
      <c r="L46" s="115">
        <v>26979</v>
      </c>
    </row>
    <row r="47" spans="1:12" ht="15">
      <c r="B47" s="47"/>
      <c r="C47" s="65"/>
      <c r="D47" s="110"/>
      <c r="E47" s="65"/>
      <c r="F47" s="65"/>
      <c r="G47" s="65"/>
      <c r="H47" s="65"/>
      <c r="I47" s="65"/>
      <c r="J47" s="65"/>
      <c r="K47" s="65"/>
      <c r="L47" s="65"/>
    </row>
    <row r="48" spans="1:12" ht="15">
      <c r="A48" s="34"/>
      <c r="B48" s="108"/>
      <c r="C48" s="109"/>
      <c r="D48" s="111"/>
      <c r="E48" s="109"/>
      <c r="F48" s="109"/>
      <c r="G48" s="109"/>
      <c r="H48" s="109"/>
      <c r="I48" s="109"/>
      <c r="J48" s="109"/>
      <c r="K48" s="109"/>
      <c r="L48" s="109"/>
    </row>
    <row r="49" spans="1:12" ht="21.5">
      <c r="B49" s="112" t="s">
        <v>21</v>
      </c>
      <c r="C49" s="113"/>
      <c r="D49" s="113"/>
      <c r="E49" s="113"/>
      <c r="F49" s="113"/>
      <c r="G49" s="113"/>
      <c r="H49" s="113"/>
      <c r="I49" s="113"/>
      <c r="J49" s="113"/>
      <c r="K49" s="113"/>
      <c r="L49" s="113"/>
    </row>
    <row r="50" spans="1:12" ht="15.5" thickBot="1">
      <c r="B50" s="71" t="s">
        <v>179</v>
      </c>
      <c r="C50" s="114">
        <v>2014</v>
      </c>
      <c r="D50" s="114">
        <v>2015</v>
      </c>
      <c r="E50" s="114">
        <v>2016</v>
      </c>
      <c r="F50" s="114">
        <v>2017</v>
      </c>
      <c r="G50" s="114">
        <v>2018</v>
      </c>
      <c r="H50" s="114">
        <v>2019</v>
      </c>
      <c r="I50" s="114">
        <v>2020</v>
      </c>
      <c r="J50" s="114">
        <v>2021</v>
      </c>
      <c r="K50" s="114">
        <v>2022</v>
      </c>
      <c r="L50" s="114">
        <v>2023</v>
      </c>
    </row>
    <row r="51" spans="1:12" ht="15">
      <c r="B51" s="60" t="s">
        <v>150</v>
      </c>
      <c r="C51" s="105">
        <v>103682</v>
      </c>
      <c r="D51" s="105">
        <v>84668</v>
      </c>
      <c r="E51" s="105">
        <v>96562</v>
      </c>
      <c r="F51" s="105">
        <v>86478</v>
      </c>
      <c r="G51" s="105">
        <v>100013</v>
      </c>
      <c r="H51" s="105">
        <v>102162</v>
      </c>
      <c r="I51" s="105">
        <v>102886</v>
      </c>
      <c r="J51" s="105">
        <v>130526</v>
      </c>
      <c r="K51" s="105">
        <v>203686</v>
      </c>
      <c r="L51" s="105">
        <v>256347</v>
      </c>
    </row>
    <row r="52" spans="1:12" ht="15">
      <c r="B52" s="62" t="s">
        <v>151</v>
      </c>
      <c r="C52" s="106">
        <v>-84199</v>
      </c>
      <c r="D52" s="106">
        <v>-69075</v>
      </c>
      <c r="E52" s="106">
        <v>-83574</v>
      </c>
      <c r="F52" s="106">
        <v>-71087</v>
      </c>
      <c r="G52" s="106">
        <v>-75739</v>
      </c>
      <c r="H52" s="106">
        <v>-74480</v>
      </c>
      <c r="I52" s="106">
        <v>-74395</v>
      </c>
      <c r="J52" s="106">
        <v>-109709</v>
      </c>
      <c r="K52" s="106">
        <v>-159940</v>
      </c>
      <c r="L52" s="106">
        <v>-178322</v>
      </c>
    </row>
    <row r="53" spans="1:12" ht="28">
      <c r="B53" s="62" t="s">
        <v>152</v>
      </c>
      <c r="C53" s="106">
        <v>8559</v>
      </c>
      <c r="D53" s="106">
        <v>2822</v>
      </c>
      <c r="E53" s="106">
        <v>10498</v>
      </c>
      <c r="F53" s="106">
        <v>10236</v>
      </c>
      <c r="G53" s="106">
        <v>8967</v>
      </c>
      <c r="H53" s="106">
        <v>13194</v>
      </c>
      <c r="I53" s="106">
        <v>19449</v>
      </c>
      <c r="J53" s="106">
        <v>37119</v>
      </c>
      <c r="K53" s="106">
        <v>14802</v>
      </c>
      <c r="L53" s="106">
        <v>-2488</v>
      </c>
    </row>
    <row r="54" spans="1:12" ht="28">
      <c r="B54" s="62" t="s">
        <v>153</v>
      </c>
      <c r="C54" s="106">
        <v>0</v>
      </c>
      <c r="D54" s="106">
        <v>0</v>
      </c>
      <c r="E54" s="106">
        <v>0</v>
      </c>
      <c r="F54" s="106">
        <v>0</v>
      </c>
      <c r="G54" s="106">
        <v>0</v>
      </c>
      <c r="H54" s="106">
        <v>0</v>
      </c>
      <c r="I54" s="106">
        <v>0</v>
      </c>
      <c r="J54" s="106">
        <v>0</v>
      </c>
      <c r="K54" s="106">
        <v>0</v>
      </c>
      <c r="L54" s="106">
        <v>0</v>
      </c>
    </row>
    <row r="55" spans="1:12" ht="28">
      <c r="B55" s="68" t="s">
        <v>154</v>
      </c>
      <c r="C55" s="115">
        <v>28042</v>
      </c>
      <c r="D55" s="115">
        <v>18415</v>
      </c>
      <c r="E55" s="115">
        <v>23486</v>
      </c>
      <c r="F55" s="115">
        <v>25627</v>
      </c>
      <c r="G55" s="115">
        <v>33241</v>
      </c>
      <c r="H55" s="115">
        <v>40876</v>
      </c>
      <c r="I55" s="115">
        <v>47940</v>
      </c>
      <c r="J55" s="115">
        <v>57936</v>
      </c>
      <c r="K55" s="115">
        <v>58548</v>
      </c>
      <c r="L55" s="115">
        <v>75537</v>
      </c>
    </row>
    <row r="56" spans="1:12" ht="15">
      <c r="B56" s="62" t="s">
        <v>155</v>
      </c>
      <c r="C56" s="106">
        <v>-3218</v>
      </c>
      <c r="D56" s="106">
        <v>-3136</v>
      </c>
      <c r="E56" s="106">
        <v>-3373</v>
      </c>
      <c r="F56" s="106">
        <v>-4699</v>
      </c>
      <c r="G56" s="106">
        <v>-5070</v>
      </c>
      <c r="H56" s="106">
        <v>-6752</v>
      </c>
      <c r="I56" s="106">
        <v>-7045</v>
      </c>
      <c r="J56" s="106">
        <v>-8891</v>
      </c>
      <c r="K56" s="106">
        <v>-15404</v>
      </c>
      <c r="L56" s="106">
        <v>-15709</v>
      </c>
    </row>
    <row r="57" spans="1:12" ht="15">
      <c r="B57" s="62" t="s">
        <v>156</v>
      </c>
      <c r="C57" s="106">
        <v>-14367</v>
      </c>
      <c r="D57" s="106">
        <v>-12592</v>
      </c>
      <c r="E57" s="106">
        <v>-11583</v>
      </c>
      <c r="F57" s="106">
        <v>-13324</v>
      </c>
      <c r="G57" s="106">
        <v>-15465</v>
      </c>
      <c r="H57" s="106">
        <v>-21072</v>
      </c>
      <c r="I57" s="106">
        <v>-14170</v>
      </c>
      <c r="J57" s="106">
        <v>-16618</v>
      </c>
      <c r="K57" s="106">
        <v>-34630</v>
      </c>
      <c r="L57" s="106">
        <v>-33407</v>
      </c>
    </row>
    <row r="58" spans="1:12" ht="15">
      <c r="B58" s="62" t="s">
        <v>157</v>
      </c>
      <c r="C58" s="106">
        <v>480</v>
      </c>
      <c r="D58" s="106">
        <v>600</v>
      </c>
      <c r="E58" s="106">
        <v>402</v>
      </c>
      <c r="F58" s="106">
        <v>724</v>
      </c>
      <c r="G58" s="106">
        <v>275</v>
      </c>
      <c r="H58" s="106">
        <v>282</v>
      </c>
      <c r="I58" s="106">
        <v>731</v>
      </c>
      <c r="J58" s="106">
        <v>239</v>
      </c>
      <c r="K58" s="106">
        <v>79</v>
      </c>
      <c r="L58" s="106">
        <v>7470</v>
      </c>
    </row>
    <row r="59" spans="1:12" ht="15">
      <c r="B59" s="62" t="s">
        <v>289</v>
      </c>
      <c r="C59" s="106"/>
      <c r="D59" s="106"/>
      <c r="E59" s="106"/>
      <c r="F59" s="106"/>
      <c r="G59" s="106"/>
      <c r="H59" s="106"/>
      <c r="I59" s="106"/>
      <c r="J59" s="106"/>
      <c r="K59" s="106">
        <v>10070</v>
      </c>
      <c r="L59" s="106">
        <v>0</v>
      </c>
    </row>
    <row r="60" spans="1:12" ht="15">
      <c r="B60" s="62" t="s">
        <v>216</v>
      </c>
      <c r="C60" s="106">
        <v>0</v>
      </c>
      <c r="D60" s="106">
        <v>0</v>
      </c>
      <c r="E60" s="106">
        <v>0</v>
      </c>
      <c r="F60" s="106">
        <v>0</v>
      </c>
      <c r="G60" s="106">
        <v>0</v>
      </c>
      <c r="H60" s="106">
        <v>0</v>
      </c>
      <c r="I60" s="106">
        <v>0</v>
      </c>
      <c r="J60" s="106">
        <v>0</v>
      </c>
      <c r="K60" s="106">
        <v>0</v>
      </c>
      <c r="L60" s="106">
        <v>0</v>
      </c>
    </row>
    <row r="61" spans="1:12" ht="15">
      <c r="B61" s="68" t="s">
        <v>158</v>
      </c>
      <c r="C61" s="115">
        <v>10937</v>
      </c>
      <c r="D61" s="115">
        <v>3287</v>
      </c>
      <c r="E61" s="115">
        <v>8932</v>
      </c>
      <c r="F61" s="115">
        <v>8328</v>
      </c>
      <c r="G61" s="115">
        <v>12981</v>
      </c>
      <c r="H61" s="115">
        <v>13334</v>
      </c>
      <c r="I61" s="115">
        <v>27456</v>
      </c>
      <c r="J61" s="115">
        <v>32666</v>
      </c>
      <c r="K61" s="115">
        <v>18663</v>
      </c>
      <c r="L61" s="115">
        <v>33891</v>
      </c>
    </row>
    <row r="62" spans="1:12" ht="15" outlineLevel="1">
      <c r="A62" s="21" t="s">
        <v>217</v>
      </c>
      <c r="B62" s="62" t="s">
        <v>219</v>
      </c>
      <c r="C62" s="107">
        <v>0</v>
      </c>
      <c r="D62" s="107">
        <v>0</v>
      </c>
      <c r="E62" s="107">
        <v>0</v>
      </c>
      <c r="F62" s="107">
        <v>0</v>
      </c>
      <c r="G62" s="107">
        <v>0</v>
      </c>
      <c r="H62" s="107">
        <v>0</v>
      </c>
      <c r="I62" s="107">
        <v>0</v>
      </c>
      <c r="J62" s="107">
        <v>0</v>
      </c>
      <c r="K62" s="107">
        <v>0</v>
      </c>
      <c r="L62" s="107">
        <v>0</v>
      </c>
    </row>
    <row r="63" spans="1:12" ht="28" outlineLevel="1">
      <c r="A63" s="21" t="s">
        <v>217</v>
      </c>
      <c r="B63" s="62" t="s">
        <v>220</v>
      </c>
      <c r="C63" s="107">
        <v>0</v>
      </c>
      <c r="D63" s="107">
        <v>0</v>
      </c>
      <c r="E63" s="107">
        <v>0</v>
      </c>
      <c r="F63" s="107">
        <v>0</v>
      </c>
      <c r="G63" s="107">
        <v>0</v>
      </c>
      <c r="H63" s="107">
        <v>0</v>
      </c>
      <c r="I63" s="107">
        <v>0</v>
      </c>
      <c r="J63" s="107">
        <v>0</v>
      </c>
      <c r="K63" s="107">
        <v>0</v>
      </c>
      <c r="L63" s="107">
        <v>0</v>
      </c>
    </row>
    <row r="64" spans="1:12" ht="15" outlineLevel="1">
      <c r="A64" s="21" t="s">
        <v>217</v>
      </c>
      <c r="B64" s="62" t="s">
        <v>211</v>
      </c>
      <c r="C64" s="107">
        <v>0</v>
      </c>
      <c r="D64" s="107">
        <v>0</v>
      </c>
      <c r="E64" s="107">
        <v>0</v>
      </c>
      <c r="F64" s="107">
        <v>0</v>
      </c>
      <c r="G64" s="107">
        <v>0</v>
      </c>
      <c r="H64" s="107">
        <v>0</v>
      </c>
      <c r="I64" s="107">
        <v>0</v>
      </c>
      <c r="J64" s="107">
        <v>0</v>
      </c>
      <c r="K64" s="107">
        <v>0</v>
      </c>
      <c r="L64" s="107">
        <v>0</v>
      </c>
    </row>
    <row r="65" spans="1:12" ht="15" outlineLevel="1">
      <c r="A65" s="21" t="s">
        <v>217</v>
      </c>
      <c r="B65" s="62" t="s">
        <v>272</v>
      </c>
      <c r="C65" s="107"/>
      <c r="D65" s="107"/>
      <c r="E65" s="107"/>
      <c r="F65" s="107"/>
      <c r="G65" s="107"/>
      <c r="H65" s="107"/>
      <c r="I65" s="107"/>
      <c r="J65" s="107"/>
      <c r="K65" s="107">
        <v>-10070</v>
      </c>
      <c r="L65" s="107"/>
    </row>
    <row r="66" spans="1:12" ht="15" outlineLevel="1">
      <c r="A66" s="21" t="s">
        <v>217</v>
      </c>
      <c r="B66" s="62" t="s">
        <v>224</v>
      </c>
      <c r="C66" s="107">
        <v>0</v>
      </c>
      <c r="D66" s="107">
        <v>0</v>
      </c>
      <c r="E66" s="107">
        <v>0</v>
      </c>
      <c r="F66" s="107">
        <v>0</v>
      </c>
      <c r="G66" s="107">
        <v>0</v>
      </c>
      <c r="H66" s="107">
        <v>0</v>
      </c>
      <c r="I66" s="107">
        <v>0</v>
      </c>
      <c r="J66" s="107">
        <v>0</v>
      </c>
      <c r="K66" s="107">
        <v>0</v>
      </c>
      <c r="L66" s="107">
        <v>-1176</v>
      </c>
    </row>
    <row r="67" spans="1:12" ht="28">
      <c r="A67" s="21" t="s">
        <v>217</v>
      </c>
      <c r="B67" s="62" t="s">
        <v>225</v>
      </c>
      <c r="C67" s="107">
        <v>0</v>
      </c>
      <c r="D67" s="107">
        <v>0</v>
      </c>
      <c r="E67" s="107">
        <v>0</v>
      </c>
      <c r="F67" s="107">
        <v>0</v>
      </c>
      <c r="G67" s="107">
        <v>0</v>
      </c>
      <c r="H67" s="107">
        <v>0</v>
      </c>
      <c r="I67" s="107">
        <v>0</v>
      </c>
      <c r="J67" s="107">
        <v>0</v>
      </c>
      <c r="K67" s="107">
        <v>0</v>
      </c>
      <c r="L67" s="107">
        <v>0</v>
      </c>
    </row>
    <row r="68" spans="1:12" ht="15">
      <c r="B68" s="68" t="s">
        <v>163</v>
      </c>
      <c r="C68" s="115">
        <v>10937</v>
      </c>
      <c r="D68" s="115">
        <v>3287</v>
      </c>
      <c r="E68" s="115">
        <v>8932</v>
      </c>
      <c r="F68" s="115">
        <v>8328</v>
      </c>
      <c r="G68" s="115">
        <v>12981</v>
      </c>
      <c r="H68" s="115">
        <v>13334</v>
      </c>
      <c r="I68" s="115">
        <v>27456</v>
      </c>
      <c r="J68" s="115">
        <v>32666</v>
      </c>
      <c r="K68" s="115">
        <v>8593</v>
      </c>
      <c r="L68" s="115">
        <v>32715</v>
      </c>
    </row>
    <row r="69" spans="1:12" ht="14" customHeight="1">
      <c r="A69" s="21" t="s">
        <v>217</v>
      </c>
      <c r="B69" s="62" t="s">
        <v>284</v>
      </c>
      <c r="C69" s="107">
        <v>3261</v>
      </c>
      <c r="D69" s="107">
        <v>2987</v>
      </c>
      <c r="E69" s="107">
        <v>2766</v>
      </c>
      <c r="F69" s="107">
        <v>3851</v>
      </c>
      <c r="G69" s="107">
        <v>5846</v>
      </c>
      <c r="H69" s="107">
        <v>6994</v>
      </c>
      <c r="I69" s="107">
        <v>6652</v>
      </c>
      <c r="J69" s="107">
        <v>8080</v>
      </c>
      <c r="K69" s="107">
        <v>12112</v>
      </c>
      <c r="L69" s="107">
        <v>15154</v>
      </c>
    </row>
    <row r="70" spans="1:12" ht="15">
      <c r="B70" s="68" t="s">
        <v>48</v>
      </c>
      <c r="C70" s="115">
        <v>14198</v>
      </c>
      <c r="D70" s="115">
        <v>6274</v>
      </c>
      <c r="E70" s="115">
        <v>11698</v>
      </c>
      <c r="F70" s="115">
        <v>12179</v>
      </c>
      <c r="G70" s="115">
        <v>18827</v>
      </c>
      <c r="H70" s="115">
        <v>20328</v>
      </c>
      <c r="I70" s="115">
        <v>34108</v>
      </c>
      <c r="J70" s="115">
        <v>40746</v>
      </c>
      <c r="K70" s="115">
        <v>20705</v>
      </c>
      <c r="L70" s="115">
        <v>47869</v>
      </c>
    </row>
    <row r="71" spans="1:12" ht="15">
      <c r="B71" s="47"/>
      <c r="C71" s="65"/>
      <c r="D71" s="65"/>
      <c r="E71" s="65"/>
      <c r="F71" s="65"/>
      <c r="G71" s="65"/>
      <c r="H71" s="65"/>
      <c r="I71" s="65"/>
      <c r="J71" s="65"/>
      <c r="K71" s="65"/>
      <c r="L71" s="65"/>
    </row>
    <row r="72" spans="1:12" ht="15">
      <c r="A72" s="34"/>
      <c r="B72" s="108"/>
      <c r="C72" s="109"/>
      <c r="D72" s="109"/>
      <c r="E72" s="109"/>
      <c r="F72" s="109"/>
      <c r="G72" s="109"/>
      <c r="H72" s="109"/>
      <c r="I72" s="109"/>
      <c r="J72" s="109"/>
      <c r="K72" s="109"/>
      <c r="L72" s="109"/>
    </row>
    <row r="73" spans="1:12" ht="21.5">
      <c r="B73" s="112" t="s">
        <v>28</v>
      </c>
      <c r="C73" s="113"/>
      <c r="D73" s="113"/>
      <c r="E73" s="113"/>
      <c r="F73" s="113"/>
      <c r="G73" s="113"/>
      <c r="H73" s="113"/>
      <c r="I73" s="113"/>
      <c r="J73" s="113"/>
      <c r="K73" s="113"/>
      <c r="L73" s="113"/>
    </row>
    <row r="74" spans="1:12" ht="15.5" thickBot="1">
      <c r="B74" s="71" t="s">
        <v>179</v>
      </c>
      <c r="C74" s="114">
        <v>2014</v>
      </c>
      <c r="D74" s="114">
        <v>2015</v>
      </c>
      <c r="E74" s="114">
        <v>2016</v>
      </c>
      <c r="F74" s="114">
        <v>2017</v>
      </c>
      <c r="G74" s="114">
        <v>2018</v>
      </c>
      <c r="H74" s="114">
        <v>2019</v>
      </c>
      <c r="I74" s="114">
        <v>2020</v>
      </c>
      <c r="J74" s="114">
        <v>2021</v>
      </c>
      <c r="K74" s="114">
        <v>2022</v>
      </c>
      <c r="L74" s="114">
        <v>2023</v>
      </c>
    </row>
    <row r="75" spans="1:12" ht="15">
      <c r="B75" s="60" t="s">
        <v>150</v>
      </c>
      <c r="C75" s="105">
        <v>32968</v>
      </c>
      <c r="D75" s="105">
        <v>32981</v>
      </c>
      <c r="E75" s="105">
        <v>32897</v>
      </c>
      <c r="F75" s="105">
        <v>37523</v>
      </c>
      <c r="G75" s="105">
        <v>33201</v>
      </c>
      <c r="H75" s="105">
        <v>84767</v>
      </c>
      <c r="I75" s="105">
        <v>135471</v>
      </c>
      <c r="J75" s="105">
        <v>172803</v>
      </c>
      <c r="K75" s="105">
        <v>236222</v>
      </c>
      <c r="L75" s="105">
        <v>246875</v>
      </c>
    </row>
    <row r="76" spans="1:12" ht="15">
      <c r="B76" s="62" t="s">
        <v>151</v>
      </c>
      <c r="C76" s="106">
        <v>-33034</v>
      </c>
      <c r="D76" s="106">
        <v>-33030</v>
      </c>
      <c r="E76" s="106">
        <v>-32571</v>
      </c>
      <c r="F76" s="106">
        <v>-36979</v>
      </c>
      <c r="G76" s="106">
        <v>-31488</v>
      </c>
      <c r="H76" s="106">
        <v>-77532</v>
      </c>
      <c r="I76" s="106">
        <v>-117754</v>
      </c>
      <c r="J76" s="106">
        <v>-149738</v>
      </c>
      <c r="K76" s="106">
        <v>-204924</v>
      </c>
      <c r="L76" s="106">
        <v>-209362</v>
      </c>
    </row>
    <row r="77" spans="1:12" ht="28">
      <c r="B77" s="62" t="s">
        <v>152</v>
      </c>
      <c r="C77" s="106">
        <v>9891</v>
      </c>
      <c r="D77" s="106">
        <v>7542</v>
      </c>
      <c r="E77" s="106">
        <v>5476</v>
      </c>
      <c r="F77" s="106">
        <v>11769</v>
      </c>
      <c r="G77" s="106">
        <v>7295</v>
      </c>
      <c r="H77" s="106">
        <v>13741</v>
      </c>
      <c r="I77" s="106">
        <v>12638</v>
      </c>
      <c r="J77" s="106">
        <v>18336</v>
      </c>
      <c r="K77" s="106">
        <v>27523</v>
      </c>
      <c r="L77" s="106">
        <v>14086</v>
      </c>
    </row>
    <row r="78" spans="1:12" ht="28">
      <c r="B78" s="62" t="s">
        <v>153</v>
      </c>
      <c r="C78" s="106">
        <v>0</v>
      </c>
      <c r="D78" s="106">
        <v>0</v>
      </c>
      <c r="E78" s="106">
        <v>0</v>
      </c>
      <c r="F78" s="106">
        <v>0</v>
      </c>
      <c r="G78" s="106">
        <v>0</v>
      </c>
      <c r="H78" s="106">
        <v>0</v>
      </c>
      <c r="I78" s="106">
        <v>-2</v>
      </c>
      <c r="J78" s="106">
        <v>0</v>
      </c>
      <c r="K78" s="106">
        <v>0</v>
      </c>
      <c r="L78" s="106">
        <v>0</v>
      </c>
    </row>
    <row r="79" spans="1:12" ht="28">
      <c r="B79" s="68" t="s">
        <v>154</v>
      </c>
      <c r="C79" s="115">
        <v>9825</v>
      </c>
      <c r="D79" s="115">
        <v>7493</v>
      </c>
      <c r="E79" s="115">
        <v>5802</v>
      </c>
      <c r="F79" s="115">
        <v>12313</v>
      </c>
      <c r="G79" s="115">
        <v>9008</v>
      </c>
      <c r="H79" s="115">
        <v>20976</v>
      </c>
      <c r="I79" s="115">
        <v>30353</v>
      </c>
      <c r="J79" s="115">
        <v>41401</v>
      </c>
      <c r="K79" s="115">
        <v>58821</v>
      </c>
      <c r="L79" s="115">
        <v>51599</v>
      </c>
    </row>
    <row r="80" spans="1:12" ht="15">
      <c r="B80" s="62" t="s">
        <v>155</v>
      </c>
      <c r="C80" s="106">
        <v>-1554</v>
      </c>
      <c r="D80" s="106">
        <v>-1451</v>
      </c>
      <c r="E80" s="106">
        <v>-983</v>
      </c>
      <c r="F80" s="106">
        <v>-1058</v>
      </c>
      <c r="G80" s="106">
        <v>-2034</v>
      </c>
      <c r="H80" s="106">
        <v>-4188</v>
      </c>
      <c r="I80" s="106">
        <v>-4896</v>
      </c>
      <c r="J80" s="106">
        <v>-4715</v>
      </c>
      <c r="K80" s="106">
        <v>-10378</v>
      </c>
      <c r="L80" s="106">
        <v>-10411</v>
      </c>
    </row>
    <row r="81" spans="1:12" ht="15">
      <c r="B81" s="62" t="s">
        <v>156</v>
      </c>
      <c r="C81" s="106">
        <v>-596</v>
      </c>
      <c r="D81" s="106">
        <v>-663</v>
      </c>
      <c r="E81" s="106">
        <v>-752</v>
      </c>
      <c r="F81" s="106">
        <v>-711</v>
      </c>
      <c r="G81" s="106">
        <v>-983</v>
      </c>
      <c r="H81" s="106">
        <v>-6252</v>
      </c>
      <c r="I81" s="106">
        <v>-13824</v>
      </c>
      <c r="J81" s="106">
        <v>-20779</v>
      </c>
      <c r="K81" s="106">
        <v>-27050</v>
      </c>
      <c r="L81" s="106">
        <v>-25488</v>
      </c>
    </row>
    <row r="82" spans="1:12" ht="15">
      <c r="B82" s="62" t="s">
        <v>157</v>
      </c>
      <c r="C82" s="106">
        <v>437</v>
      </c>
      <c r="D82" s="106">
        <v>-479</v>
      </c>
      <c r="E82" s="106">
        <v>686</v>
      </c>
      <c r="F82" s="106">
        <v>662</v>
      </c>
      <c r="G82" s="106">
        <v>-1055</v>
      </c>
      <c r="H82" s="106">
        <v>-635</v>
      </c>
      <c r="I82" s="106">
        <v>-189</v>
      </c>
      <c r="J82" s="106">
        <v>-150</v>
      </c>
      <c r="K82" s="106">
        <v>-8</v>
      </c>
      <c r="L82" s="106">
        <v>1872</v>
      </c>
    </row>
    <row r="83" spans="1:12" ht="15">
      <c r="B83" s="62" t="s">
        <v>216</v>
      </c>
      <c r="C83" s="106">
        <v>0</v>
      </c>
      <c r="D83" s="106">
        <v>0</v>
      </c>
      <c r="E83" s="106">
        <v>0</v>
      </c>
      <c r="F83" s="106">
        <v>0</v>
      </c>
      <c r="G83" s="106">
        <v>0</v>
      </c>
      <c r="H83" s="106">
        <v>0</v>
      </c>
      <c r="I83" s="106">
        <v>0</v>
      </c>
      <c r="J83" s="106">
        <v>0</v>
      </c>
      <c r="K83" s="106">
        <v>0</v>
      </c>
      <c r="L83" s="106">
        <v>0</v>
      </c>
    </row>
    <row r="84" spans="1:12" ht="15">
      <c r="B84" s="68" t="s">
        <v>158</v>
      </c>
      <c r="C84" s="115">
        <v>8112</v>
      </c>
      <c r="D84" s="115">
        <v>4900</v>
      </c>
      <c r="E84" s="115">
        <v>4753</v>
      </c>
      <c r="F84" s="115">
        <v>11206</v>
      </c>
      <c r="G84" s="115">
        <v>4936</v>
      </c>
      <c r="H84" s="115">
        <v>9901</v>
      </c>
      <c r="I84" s="115">
        <v>11444</v>
      </c>
      <c r="J84" s="115">
        <v>15757</v>
      </c>
      <c r="K84" s="115">
        <v>21385</v>
      </c>
      <c r="L84" s="115">
        <v>17572</v>
      </c>
    </row>
    <row r="85" spans="1:12" ht="15" outlineLevel="1">
      <c r="A85" s="21" t="s">
        <v>217</v>
      </c>
      <c r="B85" s="62" t="s">
        <v>219</v>
      </c>
      <c r="C85" s="107">
        <v>0</v>
      </c>
      <c r="D85" s="107">
        <v>0</v>
      </c>
      <c r="E85" s="107">
        <v>0</v>
      </c>
      <c r="F85" s="107">
        <v>0</v>
      </c>
      <c r="G85" s="107">
        <v>0</v>
      </c>
      <c r="H85" s="107">
        <v>0</v>
      </c>
      <c r="I85" s="107">
        <v>0</v>
      </c>
      <c r="J85" s="107">
        <v>0</v>
      </c>
      <c r="K85" s="107">
        <v>0</v>
      </c>
      <c r="L85" s="107">
        <v>0</v>
      </c>
    </row>
    <row r="86" spans="1:12" ht="28" outlineLevel="1">
      <c r="A86" s="21" t="s">
        <v>217</v>
      </c>
      <c r="B86" s="62" t="s">
        <v>220</v>
      </c>
      <c r="C86" s="107">
        <v>0</v>
      </c>
      <c r="D86" s="107">
        <v>0</v>
      </c>
      <c r="E86" s="107">
        <v>0</v>
      </c>
      <c r="F86" s="107">
        <v>0</v>
      </c>
      <c r="G86" s="107">
        <v>0</v>
      </c>
      <c r="H86" s="107">
        <v>0</v>
      </c>
      <c r="I86" s="107">
        <v>0</v>
      </c>
      <c r="J86" s="107">
        <v>0</v>
      </c>
      <c r="K86" s="107">
        <v>0</v>
      </c>
      <c r="L86" s="107">
        <v>0</v>
      </c>
    </row>
    <row r="87" spans="1:12" ht="15" outlineLevel="1">
      <c r="A87" s="21" t="s">
        <v>217</v>
      </c>
      <c r="B87" s="62" t="s">
        <v>211</v>
      </c>
      <c r="C87" s="107">
        <v>0</v>
      </c>
      <c r="D87" s="107">
        <v>0</v>
      </c>
      <c r="E87" s="107">
        <v>0</v>
      </c>
      <c r="F87" s="107">
        <v>0</v>
      </c>
      <c r="G87" s="107">
        <v>0</v>
      </c>
      <c r="H87" s="107">
        <v>0</v>
      </c>
      <c r="I87" s="107">
        <v>0</v>
      </c>
      <c r="J87" s="107">
        <v>0</v>
      </c>
      <c r="K87" s="107">
        <v>0</v>
      </c>
      <c r="L87" s="107">
        <v>0</v>
      </c>
    </row>
    <row r="88" spans="1:12" ht="15" outlineLevel="1">
      <c r="A88" s="21" t="s">
        <v>217</v>
      </c>
      <c r="B88" s="62" t="s">
        <v>224</v>
      </c>
      <c r="C88" s="107">
        <v>0</v>
      </c>
      <c r="D88" s="107">
        <v>0</v>
      </c>
      <c r="E88" s="107">
        <v>0</v>
      </c>
      <c r="F88" s="107">
        <v>0</v>
      </c>
      <c r="G88" s="107">
        <v>0</v>
      </c>
      <c r="H88" s="107">
        <v>0</v>
      </c>
      <c r="I88" s="107">
        <v>0</v>
      </c>
      <c r="J88" s="107">
        <v>0</v>
      </c>
      <c r="K88" s="107">
        <v>0</v>
      </c>
      <c r="L88" s="107">
        <v>0</v>
      </c>
    </row>
    <row r="89" spans="1:12" ht="28">
      <c r="A89" s="21" t="s">
        <v>217</v>
      </c>
      <c r="B89" s="62" t="s">
        <v>225</v>
      </c>
      <c r="C89" s="107">
        <v>0</v>
      </c>
      <c r="D89" s="107">
        <v>0</v>
      </c>
      <c r="E89" s="107">
        <v>0</v>
      </c>
      <c r="F89" s="107">
        <v>0</v>
      </c>
      <c r="G89" s="107">
        <v>0</v>
      </c>
      <c r="H89" s="107">
        <v>0</v>
      </c>
      <c r="I89" s="107">
        <v>0</v>
      </c>
      <c r="J89" s="107">
        <v>0</v>
      </c>
      <c r="K89" s="107">
        <v>0</v>
      </c>
      <c r="L89" s="107">
        <v>0</v>
      </c>
    </row>
    <row r="90" spans="1:12" ht="15">
      <c r="B90" s="68" t="s">
        <v>163</v>
      </c>
      <c r="C90" s="115">
        <v>8112</v>
      </c>
      <c r="D90" s="115">
        <v>4900</v>
      </c>
      <c r="E90" s="115">
        <v>4753</v>
      </c>
      <c r="F90" s="115">
        <v>11206</v>
      </c>
      <c r="G90" s="115">
        <v>4936</v>
      </c>
      <c r="H90" s="115">
        <v>9901</v>
      </c>
      <c r="I90" s="115">
        <v>11444</v>
      </c>
      <c r="J90" s="115">
        <v>15757</v>
      </c>
      <c r="K90" s="115">
        <v>21385</v>
      </c>
      <c r="L90" s="115">
        <v>17572</v>
      </c>
    </row>
    <row r="91" spans="1:12" ht="15">
      <c r="A91" s="21" t="s">
        <v>217</v>
      </c>
      <c r="B91" s="62" t="s">
        <v>284</v>
      </c>
      <c r="C91" s="107">
        <v>1551</v>
      </c>
      <c r="D91" s="107">
        <v>1456</v>
      </c>
      <c r="E91" s="107">
        <v>964</v>
      </c>
      <c r="F91" s="107">
        <v>1037</v>
      </c>
      <c r="G91" s="107">
        <v>2253</v>
      </c>
      <c r="H91" s="107">
        <v>5064</v>
      </c>
      <c r="I91" s="107">
        <v>6709</v>
      </c>
      <c r="J91" s="107">
        <v>7144</v>
      </c>
      <c r="K91" s="107">
        <v>10075</v>
      </c>
      <c r="L91" s="107">
        <v>10913</v>
      </c>
    </row>
    <row r="92" spans="1:12" ht="15">
      <c r="B92" s="68" t="s">
        <v>48</v>
      </c>
      <c r="C92" s="115">
        <v>9663</v>
      </c>
      <c r="D92" s="115">
        <v>6356</v>
      </c>
      <c r="E92" s="115">
        <v>5717</v>
      </c>
      <c r="F92" s="115">
        <v>12243</v>
      </c>
      <c r="G92" s="115">
        <v>7189</v>
      </c>
      <c r="H92" s="115">
        <v>14965</v>
      </c>
      <c r="I92" s="115">
        <v>18153</v>
      </c>
      <c r="J92" s="115">
        <v>22901</v>
      </c>
      <c r="K92" s="115">
        <v>31460</v>
      </c>
      <c r="L92" s="115">
        <v>28485</v>
      </c>
    </row>
    <row r="93" spans="1:12" ht="15">
      <c r="B93" s="47"/>
      <c r="C93" s="65"/>
      <c r="D93" s="65"/>
      <c r="E93" s="65"/>
      <c r="F93" s="65"/>
      <c r="G93" s="65"/>
      <c r="H93" s="65"/>
      <c r="I93" s="65"/>
      <c r="J93" s="65"/>
      <c r="K93" s="65"/>
      <c r="L93" s="65"/>
    </row>
    <row r="94" spans="1:12" ht="15">
      <c r="A94" s="34"/>
      <c r="B94" s="108"/>
      <c r="C94" s="109"/>
      <c r="D94" s="109"/>
      <c r="E94" s="109"/>
      <c r="F94" s="109"/>
      <c r="G94" s="109"/>
      <c r="H94" s="109"/>
      <c r="I94" s="109"/>
      <c r="J94" s="109"/>
      <c r="K94" s="109"/>
      <c r="L94" s="109"/>
    </row>
    <row r="95" spans="1:12" ht="21.5">
      <c r="B95" s="112" t="s">
        <v>286</v>
      </c>
      <c r="C95" s="113"/>
      <c r="D95" s="113"/>
      <c r="E95" s="113"/>
      <c r="F95" s="113"/>
      <c r="G95" s="113"/>
      <c r="H95" s="113"/>
      <c r="I95" s="113"/>
      <c r="J95" s="113"/>
      <c r="K95" s="113"/>
      <c r="L95" s="113"/>
    </row>
    <row r="96" spans="1:12" ht="15.5" thickBot="1">
      <c r="B96" s="71" t="s">
        <v>179</v>
      </c>
      <c r="C96" s="114">
        <v>2014</v>
      </c>
      <c r="D96" s="114">
        <v>2015</v>
      </c>
      <c r="E96" s="114">
        <v>2016</v>
      </c>
      <c r="F96" s="114">
        <v>2017</v>
      </c>
      <c r="G96" s="114">
        <v>2018</v>
      </c>
      <c r="H96" s="114">
        <v>2019</v>
      </c>
      <c r="I96" s="114">
        <v>2020</v>
      </c>
      <c r="J96" s="114">
        <v>2021</v>
      </c>
      <c r="K96" s="114">
        <v>2022</v>
      </c>
      <c r="L96" s="114" t="s">
        <v>373</v>
      </c>
    </row>
    <row r="97" spans="1:12" ht="15">
      <c r="B97" s="60" t="s">
        <v>150</v>
      </c>
      <c r="C97" s="105">
        <v>1525</v>
      </c>
      <c r="D97" s="105">
        <v>1302</v>
      </c>
      <c r="E97" s="105">
        <v>960</v>
      </c>
      <c r="F97" s="105">
        <v>1336</v>
      </c>
      <c r="G97" s="105">
        <v>1919</v>
      </c>
      <c r="H97" s="105">
        <v>3904</v>
      </c>
      <c r="I97" s="105">
        <v>2545</v>
      </c>
      <c r="J97" s="105">
        <v>3490</v>
      </c>
      <c r="K97" s="105">
        <v>5839</v>
      </c>
      <c r="L97" s="105">
        <v>0</v>
      </c>
    </row>
    <row r="98" spans="1:12" ht="15">
      <c r="B98" s="62" t="s">
        <v>151</v>
      </c>
      <c r="C98" s="106">
        <v>-842</v>
      </c>
      <c r="D98" s="106">
        <v>-603</v>
      </c>
      <c r="E98" s="106">
        <v>-212</v>
      </c>
      <c r="F98" s="106">
        <v>-853</v>
      </c>
      <c r="G98" s="106">
        <v>-1412</v>
      </c>
      <c r="H98" s="106">
        <v>-3412</v>
      </c>
      <c r="I98" s="106">
        <v>-1984</v>
      </c>
      <c r="J98" s="106">
        <v>-2966</v>
      </c>
      <c r="K98" s="106">
        <v>-5153</v>
      </c>
      <c r="L98" s="106">
        <v>0</v>
      </c>
    </row>
    <row r="99" spans="1:12" ht="28">
      <c r="B99" s="62" t="s">
        <v>152</v>
      </c>
      <c r="C99" s="106">
        <v>-10</v>
      </c>
      <c r="D99" s="106">
        <v>-181</v>
      </c>
      <c r="E99" s="106">
        <v>-13</v>
      </c>
      <c r="F99" s="106">
        <v>267</v>
      </c>
      <c r="G99" s="106">
        <v>-806</v>
      </c>
      <c r="H99" s="106">
        <v>-40</v>
      </c>
      <c r="I99" s="106">
        <v>1269</v>
      </c>
      <c r="J99" s="106">
        <v>1380</v>
      </c>
      <c r="K99" s="106">
        <v>-336</v>
      </c>
      <c r="L99" s="106">
        <v>0</v>
      </c>
    </row>
    <row r="100" spans="1:12" ht="28">
      <c r="B100" s="62" t="s">
        <v>153</v>
      </c>
      <c r="C100" s="106">
        <v>0</v>
      </c>
      <c r="D100" s="106">
        <v>0</v>
      </c>
      <c r="E100" s="106">
        <v>0</v>
      </c>
      <c r="F100" s="106">
        <v>0</v>
      </c>
      <c r="G100" s="106">
        <v>0</v>
      </c>
      <c r="H100" s="106">
        <v>0</v>
      </c>
      <c r="I100" s="106">
        <v>0</v>
      </c>
      <c r="J100" s="106">
        <v>0</v>
      </c>
      <c r="K100" s="106">
        <v>0</v>
      </c>
      <c r="L100" s="106">
        <v>0</v>
      </c>
    </row>
    <row r="101" spans="1:12" ht="28">
      <c r="B101" s="68" t="s">
        <v>154</v>
      </c>
      <c r="C101" s="115">
        <v>673</v>
      </c>
      <c r="D101" s="115">
        <v>518</v>
      </c>
      <c r="E101" s="115">
        <v>735</v>
      </c>
      <c r="F101" s="115">
        <v>750</v>
      </c>
      <c r="G101" s="115">
        <v>-299</v>
      </c>
      <c r="H101" s="115">
        <v>452</v>
      </c>
      <c r="I101" s="115">
        <v>1830</v>
      </c>
      <c r="J101" s="115">
        <v>1904</v>
      </c>
      <c r="K101" s="115">
        <v>350</v>
      </c>
      <c r="L101" s="115">
        <v>0</v>
      </c>
    </row>
    <row r="102" spans="1:12" ht="15">
      <c r="B102" s="62" t="s">
        <v>155</v>
      </c>
      <c r="C102" s="106">
        <v>-166</v>
      </c>
      <c r="D102" s="106">
        <v>-74</v>
      </c>
      <c r="E102" s="106">
        <v>-290</v>
      </c>
      <c r="F102" s="106">
        <v>-174</v>
      </c>
      <c r="G102" s="106">
        <v>-155</v>
      </c>
      <c r="H102" s="106">
        <v>-167</v>
      </c>
      <c r="I102" s="106">
        <v>-120</v>
      </c>
      <c r="J102" s="106">
        <v>-173</v>
      </c>
      <c r="K102" s="106">
        <v>-220</v>
      </c>
      <c r="L102" s="106">
        <v>0</v>
      </c>
    </row>
    <row r="103" spans="1:12" ht="15">
      <c r="B103" s="62" t="s">
        <v>156</v>
      </c>
      <c r="C103" s="106">
        <v>-29</v>
      </c>
      <c r="D103" s="106">
        <v>-49</v>
      </c>
      <c r="E103" s="106">
        <v>-49</v>
      </c>
      <c r="F103" s="106">
        <v>-156</v>
      </c>
      <c r="G103" s="106">
        <v>-165</v>
      </c>
      <c r="H103" s="106">
        <v>-171</v>
      </c>
      <c r="I103" s="106">
        <v>-217</v>
      </c>
      <c r="J103" s="106">
        <v>-273</v>
      </c>
      <c r="K103" s="106">
        <v>-257</v>
      </c>
      <c r="L103" s="106">
        <v>0</v>
      </c>
    </row>
    <row r="104" spans="1:12" ht="15">
      <c r="B104" s="62" t="s">
        <v>157</v>
      </c>
      <c r="C104" s="106">
        <v>-190</v>
      </c>
      <c r="D104" s="106">
        <v>6</v>
      </c>
      <c r="E104" s="106">
        <v>8497</v>
      </c>
      <c r="F104" s="106">
        <v>-23</v>
      </c>
      <c r="G104" s="106">
        <v>10668</v>
      </c>
      <c r="H104" s="106">
        <v>-956</v>
      </c>
      <c r="I104" s="106">
        <v>1069</v>
      </c>
      <c r="J104" s="106">
        <v>-3995</v>
      </c>
      <c r="K104" s="106">
        <v>-2801</v>
      </c>
      <c r="L104" s="106">
        <v>0</v>
      </c>
    </row>
    <row r="105" spans="1:12" ht="15">
      <c r="B105" s="62" t="s">
        <v>216</v>
      </c>
      <c r="C105" s="106">
        <v>0</v>
      </c>
      <c r="D105" s="106">
        <v>0</v>
      </c>
      <c r="E105" s="106">
        <v>0</v>
      </c>
      <c r="F105" s="106">
        <v>0</v>
      </c>
      <c r="G105" s="106">
        <v>0</v>
      </c>
      <c r="H105" s="106">
        <v>0</v>
      </c>
      <c r="I105" s="106">
        <v>0</v>
      </c>
      <c r="J105" s="106">
        <v>0</v>
      </c>
      <c r="K105" s="106">
        <v>0</v>
      </c>
      <c r="L105" s="106">
        <v>0</v>
      </c>
    </row>
    <row r="106" spans="1:12" ht="15">
      <c r="B106" s="68" t="s">
        <v>158</v>
      </c>
      <c r="C106" s="115">
        <v>288</v>
      </c>
      <c r="D106" s="115">
        <v>401</v>
      </c>
      <c r="E106" s="115">
        <v>8893</v>
      </c>
      <c r="F106" s="115">
        <v>397</v>
      </c>
      <c r="G106" s="115">
        <v>10049</v>
      </c>
      <c r="H106" s="115">
        <v>-842</v>
      </c>
      <c r="I106" s="115">
        <v>2562</v>
      </c>
      <c r="J106" s="115">
        <v>-2537</v>
      </c>
      <c r="K106" s="115">
        <v>-2928</v>
      </c>
      <c r="L106" s="115">
        <v>0</v>
      </c>
    </row>
    <row r="107" spans="1:12" ht="15" outlineLevel="1">
      <c r="A107" s="21" t="s">
        <v>217</v>
      </c>
      <c r="B107" s="62" t="s">
        <v>219</v>
      </c>
      <c r="C107" s="107">
        <v>0</v>
      </c>
      <c r="D107" s="107">
        <v>0</v>
      </c>
      <c r="E107" s="107">
        <v>0</v>
      </c>
      <c r="F107" s="107">
        <v>0</v>
      </c>
      <c r="G107" s="107">
        <v>0</v>
      </c>
      <c r="H107" s="107">
        <v>0</v>
      </c>
      <c r="I107" s="107">
        <v>0</v>
      </c>
      <c r="J107" s="107">
        <v>0</v>
      </c>
      <c r="K107" s="107">
        <v>0</v>
      </c>
      <c r="L107" s="107">
        <v>0</v>
      </c>
    </row>
    <row r="108" spans="1:12" ht="28" outlineLevel="1">
      <c r="A108" s="21" t="s">
        <v>217</v>
      </c>
      <c r="B108" s="62" t="s">
        <v>220</v>
      </c>
      <c r="C108" s="107">
        <v>0</v>
      </c>
      <c r="D108" s="107">
        <v>0</v>
      </c>
      <c r="E108" s="107">
        <v>0</v>
      </c>
      <c r="F108" s="107">
        <v>0</v>
      </c>
      <c r="G108" s="107">
        <v>0</v>
      </c>
      <c r="H108" s="107">
        <v>0</v>
      </c>
      <c r="I108" s="107">
        <v>0</v>
      </c>
      <c r="J108" s="107">
        <v>0</v>
      </c>
      <c r="K108" s="107">
        <v>0</v>
      </c>
      <c r="L108" s="107">
        <v>0</v>
      </c>
    </row>
    <row r="109" spans="1:12" ht="15" outlineLevel="1">
      <c r="A109" s="21" t="s">
        <v>217</v>
      </c>
      <c r="B109" s="62" t="s">
        <v>211</v>
      </c>
      <c r="C109" s="107">
        <v>0</v>
      </c>
      <c r="D109" s="107">
        <v>0</v>
      </c>
      <c r="E109" s="107">
        <v>0</v>
      </c>
      <c r="F109" s="107">
        <v>0</v>
      </c>
      <c r="G109" s="107">
        <v>0</v>
      </c>
      <c r="H109" s="107">
        <v>0</v>
      </c>
      <c r="I109" s="107">
        <v>0</v>
      </c>
      <c r="J109" s="107">
        <v>0</v>
      </c>
      <c r="K109" s="107">
        <v>0</v>
      </c>
      <c r="L109" s="107">
        <v>0</v>
      </c>
    </row>
    <row r="110" spans="1:12" ht="15">
      <c r="A110" s="21" t="s">
        <v>217</v>
      </c>
      <c r="B110" s="62" t="s">
        <v>224</v>
      </c>
      <c r="C110" s="106">
        <v>0</v>
      </c>
      <c r="D110" s="106">
        <v>0</v>
      </c>
      <c r="E110" s="106">
        <v>0</v>
      </c>
      <c r="F110" s="106">
        <v>0</v>
      </c>
      <c r="G110" s="106">
        <v>-10680</v>
      </c>
      <c r="H110" s="106">
        <v>927</v>
      </c>
      <c r="I110" s="106">
        <v>-1080</v>
      </c>
      <c r="J110" s="106">
        <v>3884</v>
      </c>
      <c r="K110" s="106">
        <v>2764</v>
      </c>
      <c r="L110" s="106">
        <v>0</v>
      </c>
    </row>
    <row r="111" spans="1:12" ht="28">
      <c r="A111" s="21" t="s">
        <v>217</v>
      </c>
      <c r="B111" s="62" t="s">
        <v>225</v>
      </c>
      <c r="C111" s="107">
        <v>0</v>
      </c>
      <c r="D111" s="107">
        <v>0</v>
      </c>
      <c r="E111" s="107">
        <v>0</v>
      </c>
      <c r="F111" s="107">
        <v>0</v>
      </c>
      <c r="G111" s="107">
        <v>0</v>
      </c>
      <c r="H111" s="107">
        <v>0</v>
      </c>
      <c r="I111" s="107">
        <v>0</v>
      </c>
      <c r="J111" s="107">
        <v>0</v>
      </c>
      <c r="K111" s="107">
        <v>0</v>
      </c>
      <c r="L111" s="107">
        <v>0</v>
      </c>
    </row>
    <row r="112" spans="1:12" ht="15">
      <c r="B112" s="68" t="s">
        <v>163</v>
      </c>
      <c r="C112" s="115">
        <v>288</v>
      </c>
      <c r="D112" s="115">
        <v>401</v>
      </c>
      <c r="E112" s="115">
        <v>8893</v>
      </c>
      <c r="F112" s="115">
        <v>397</v>
      </c>
      <c r="G112" s="115">
        <v>-631</v>
      </c>
      <c r="H112" s="115">
        <v>85</v>
      </c>
      <c r="I112" s="115">
        <v>1482</v>
      </c>
      <c r="J112" s="115">
        <v>1347</v>
      </c>
      <c r="K112" s="115">
        <v>-164</v>
      </c>
      <c r="L112" s="115">
        <v>0</v>
      </c>
    </row>
    <row r="113" spans="1:12" ht="15">
      <c r="A113" s="21" t="s">
        <v>217</v>
      </c>
      <c r="B113" s="62" t="s">
        <v>284</v>
      </c>
      <c r="C113" s="107">
        <v>398</v>
      </c>
      <c r="D113" s="107">
        <v>276</v>
      </c>
      <c r="E113" s="107">
        <v>192</v>
      </c>
      <c r="F113" s="107">
        <v>159</v>
      </c>
      <c r="G113" s="107">
        <v>171</v>
      </c>
      <c r="H113" s="107">
        <v>181</v>
      </c>
      <c r="I113" s="107">
        <v>138</v>
      </c>
      <c r="J113" s="107">
        <v>175</v>
      </c>
      <c r="K113" s="107">
        <v>212</v>
      </c>
      <c r="L113" s="107">
        <v>0</v>
      </c>
    </row>
    <row r="114" spans="1:12" ht="15">
      <c r="B114" s="68" t="s">
        <v>48</v>
      </c>
      <c r="C114" s="115">
        <v>686</v>
      </c>
      <c r="D114" s="115">
        <v>677</v>
      </c>
      <c r="E114" s="115">
        <v>9085</v>
      </c>
      <c r="F114" s="115">
        <v>556</v>
      </c>
      <c r="G114" s="115">
        <v>-460</v>
      </c>
      <c r="H114" s="115">
        <v>266</v>
      </c>
      <c r="I114" s="115">
        <v>1620</v>
      </c>
      <c r="J114" s="115">
        <v>1522</v>
      </c>
      <c r="K114" s="115">
        <v>48</v>
      </c>
      <c r="L114" s="115">
        <v>0</v>
      </c>
    </row>
    <row r="115" spans="1:12" ht="15">
      <c r="B115" s="47"/>
      <c r="C115" s="65"/>
      <c r="D115" s="65"/>
      <c r="E115" s="65"/>
      <c r="F115" s="65"/>
      <c r="G115" s="65"/>
      <c r="H115" s="65"/>
      <c r="I115" s="65"/>
      <c r="J115" s="65"/>
      <c r="K115" s="65"/>
      <c r="L115" s="65"/>
    </row>
    <row r="116" spans="1:12" ht="15">
      <c r="A116" s="34"/>
      <c r="B116" s="108"/>
      <c r="C116" s="109"/>
      <c r="D116" s="109"/>
      <c r="E116" s="109"/>
      <c r="F116" s="109"/>
      <c r="G116" s="109"/>
      <c r="H116" s="109"/>
      <c r="I116" s="109"/>
      <c r="J116" s="109"/>
      <c r="K116" s="109"/>
      <c r="L116" s="109"/>
    </row>
    <row r="117" spans="1:12" ht="21.5">
      <c r="B117" s="112" t="s">
        <v>287</v>
      </c>
      <c r="C117" s="113"/>
      <c r="D117" s="113"/>
      <c r="E117" s="113"/>
      <c r="F117" s="113"/>
      <c r="G117" s="113"/>
      <c r="H117" s="113"/>
      <c r="I117" s="113"/>
      <c r="J117" s="113"/>
      <c r="K117" s="113"/>
      <c r="L117" s="113"/>
    </row>
    <row r="118" spans="1:12" ht="15.5" thickBot="1">
      <c r="B118" s="71" t="s">
        <v>179</v>
      </c>
      <c r="C118" s="114">
        <v>2014</v>
      </c>
      <c r="D118" s="114">
        <v>2015</v>
      </c>
      <c r="E118" s="114">
        <v>2016</v>
      </c>
      <c r="F118" s="114">
        <v>2017</v>
      </c>
      <c r="G118" s="114">
        <v>2018</v>
      </c>
      <c r="H118" s="114">
        <v>2019</v>
      </c>
      <c r="I118" s="114">
        <v>2020</v>
      </c>
      <c r="J118" s="114">
        <v>2021</v>
      </c>
      <c r="K118" s="114">
        <v>2022</v>
      </c>
      <c r="L118" s="114" t="s">
        <v>374</v>
      </c>
    </row>
    <row r="119" spans="1:12" ht="15" outlineLevel="1">
      <c r="B119" s="60" t="s">
        <v>150</v>
      </c>
      <c r="C119" s="105">
        <v>0</v>
      </c>
      <c r="D119" s="105">
        <v>0</v>
      </c>
      <c r="E119" s="105">
        <v>0</v>
      </c>
      <c r="F119" s="105">
        <v>0</v>
      </c>
      <c r="G119" s="105">
        <v>0</v>
      </c>
      <c r="H119" s="105">
        <v>0</v>
      </c>
      <c r="I119" s="105">
        <v>0</v>
      </c>
      <c r="J119" s="105">
        <v>0</v>
      </c>
      <c r="K119" s="105">
        <v>0</v>
      </c>
      <c r="L119" s="105">
        <v>0</v>
      </c>
    </row>
    <row r="120" spans="1:12" ht="15" outlineLevel="1">
      <c r="B120" s="62" t="s">
        <v>151</v>
      </c>
      <c r="C120" s="106">
        <v>0</v>
      </c>
      <c r="D120" s="106">
        <v>0</v>
      </c>
      <c r="E120" s="106">
        <v>0</v>
      </c>
      <c r="F120" s="106">
        <v>0</v>
      </c>
      <c r="G120" s="106">
        <v>0</v>
      </c>
      <c r="H120" s="106">
        <v>0</v>
      </c>
      <c r="I120" s="106">
        <v>0</v>
      </c>
      <c r="J120" s="106">
        <v>0</v>
      </c>
      <c r="K120" s="106">
        <v>0</v>
      </c>
      <c r="L120" s="106">
        <v>0</v>
      </c>
    </row>
    <row r="121" spans="1:12" ht="28" outlineLevel="1">
      <c r="B121" s="62" t="s">
        <v>152</v>
      </c>
      <c r="C121" s="106">
        <v>0</v>
      </c>
      <c r="D121" s="106">
        <v>0</v>
      </c>
      <c r="E121" s="106">
        <v>0</v>
      </c>
      <c r="F121" s="106">
        <v>0</v>
      </c>
      <c r="G121" s="106">
        <v>0</v>
      </c>
      <c r="H121" s="106">
        <v>0</v>
      </c>
      <c r="I121" s="106">
        <v>0</v>
      </c>
      <c r="J121" s="106">
        <v>0</v>
      </c>
      <c r="K121" s="106">
        <v>0</v>
      </c>
      <c r="L121" s="106">
        <v>0</v>
      </c>
    </row>
    <row r="122" spans="1:12" ht="28.5" customHeight="1" outlineLevel="1">
      <c r="B122" s="62" t="s">
        <v>153</v>
      </c>
      <c r="C122" s="106">
        <v>0</v>
      </c>
      <c r="D122" s="106">
        <v>0</v>
      </c>
      <c r="E122" s="106">
        <v>0</v>
      </c>
      <c r="F122" s="106">
        <v>0</v>
      </c>
      <c r="G122" s="106">
        <v>0</v>
      </c>
      <c r="H122" s="106">
        <v>0</v>
      </c>
      <c r="I122" s="106">
        <v>0</v>
      </c>
      <c r="J122" s="106">
        <v>0</v>
      </c>
      <c r="K122" s="106">
        <v>0</v>
      </c>
      <c r="L122" s="106">
        <v>0</v>
      </c>
    </row>
    <row r="123" spans="1:12" ht="28" outlineLevel="1">
      <c r="B123" s="68" t="s">
        <v>154</v>
      </c>
      <c r="C123" s="115">
        <v>0</v>
      </c>
      <c r="D123" s="115">
        <v>0</v>
      </c>
      <c r="E123" s="115">
        <v>0</v>
      </c>
      <c r="F123" s="115">
        <v>0</v>
      </c>
      <c r="G123" s="115">
        <v>0</v>
      </c>
      <c r="H123" s="115">
        <v>0</v>
      </c>
      <c r="I123" s="115">
        <v>0</v>
      </c>
      <c r="J123" s="115">
        <v>0</v>
      </c>
      <c r="K123" s="115">
        <v>0</v>
      </c>
      <c r="L123" s="115">
        <v>0</v>
      </c>
    </row>
    <row r="124" spans="1:12" ht="15" outlineLevel="1">
      <c r="B124" s="62" t="s">
        <v>155</v>
      </c>
      <c r="C124" s="106">
        <v>0</v>
      </c>
      <c r="D124" s="106">
        <v>0</v>
      </c>
      <c r="E124" s="106">
        <v>0</v>
      </c>
      <c r="F124" s="106">
        <v>0</v>
      </c>
      <c r="G124" s="106">
        <v>0</v>
      </c>
      <c r="H124" s="106">
        <v>0</v>
      </c>
      <c r="I124" s="106">
        <v>0</v>
      </c>
      <c r="J124" s="106">
        <v>0</v>
      </c>
      <c r="K124" s="106">
        <v>0</v>
      </c>
      <c r="L124" s="106">
        <v>0</v>
      </c>
    </row>
    <row r="125" spans="1:12" ht="15" outlineLevel="1">
      <c r="B125" s="62" t="s">
        <v>156</v>
      </c>
      <c r="C125" s="106">
        <v>0</v>
      </c>
      <c r="D125" s="106">
        <v>0</v>
      </c>
      <c r="E125" s="106">
        <v>0</v>
      </c>
      <c r="F125" s="106">
        <v>0</v>
      </c>
      <c r="G125" s="106">
        <v>0</v>
      </c>
      <c r="H125" s="106">
        <v>0</v>
      </c>
      <c r="I125" s="106">
        <v>0</v>
      </c>
      <c r="J125" s="106">
        <v>0</v>
      </c>
      <c r="K125" s="106">
        <v>0</v>
      </c>
      <c r="L125" s="106">
        <v>0</v>
      </c>
    </row>
    <row r="126" spans="1:12" ht="15">
      <c r="B126" s="62" t="s">
        <v>157</v>
      </c>
      <c r="C126" s="106">
        <v>0</v>
      </c>
      <c r="D126" s="106">
        <v>7914</v>
      </c>
      <c r="E126" s="106">
        <v>0</v>
      </c>
      <c r="F126" s="106">
        <v>0</v>
      </c>
      <c r="G126" s="106">
        <v>36227</v>
      </c>
      <c r="H126" s="106">
        <v>2504</v>
      </c>
      <c r="I126" s="106">
        <v>7934</v>
      </c>
      <c r="J126" s="106">
        <v>6613</v>
      </c>
      <c r="K126" s="106">
        <v>3699</v>
      </c>
      <c r="L126" s="106">
        <v>0</v>
      </c>
    </row>
    <row r="127" spans="1:12" ht="15">
      <c r="B127" s="62" t="s">
        <v>216</v>
      </c>
      <c r="C127" s="106">
        <v>0</v>
      </c>
      <c r="D127" s="106">
        <v>0</v>
      </c>
      <c r="E127" s="106">
        <v>0</v>
      </c>
      <c r="F127" s="106">
        <v>0</v>
      </c>
      <c r="G127" s="106">
        <v>0</v>
      </c>
      <c r="H127" s="106">
        <v>0</v>
      </c>
      <c r="I127" s="106">
        <v>0</v>
      </c>
      <c r="J127" s="106">
        <v>0</v>
      </c>
      <c r="K127" s="106">
        <v>0</v>
      </c>
      <c r="L127" s="106">
        <v>0</v>
      </c>
    </row>
    <row r="128" spans="1:12" ht="15">
      <c r="B128" s="68" t="s">
        <v>158</v>
      </c>
      <c r="C128" s="115">
        <v>0</v>
      </c>
      <c r="D128" s="115">
        <v>7914</v>
      </c>
      <c r="E128" s="115">
        <v>0</v>
      </c>
      <c r="F128" s="115">
        <v>0</v>
      </c>
      <c r="G128" s="115">
        <v>36227</v>
      </c>
      <c r="H128" s="115">
        <v>2504</v>
      </c>
      <c r="I128" s="115">
        <v>7934</v>
      </c>
      <c r="J128" s="115">
        <v>6613</v>
      </c>
      <c r="K128" s="115">
        <v>3699</v>
      </c>
      <c r="L128" s="115">
        <v>0</v>
      </c>
    </row>
    <row r="129" spans="1:12" ht="15">
      <c r="A129" s="21" t="s">
        <v>217</v>
      </c>
      <c r="B129" s="62" t="s">
        <v>219</v>
      </c>
      <c r="C129" s="107">
        <v>0</v>
      </c>
      <c r="D129" s="107">
        <v>0</v>
      </c>
      <c r="E129" s="107">
        <v>0</v>
      </c>
      <c r="F129" s="107">
        <v>0</v>
      </c>
      <c r="G129" s="107">
        <v>0</v>
      </c>
      <c r="H129" s="107">
        <v>0</v>
      </c>
      <c r="I129" s="107">
        <v>0</v>
      </c>
      <c r="J129" s="107">
        <v>0</v>
      </c>
      <c r="K129" s="107">
        <v>0</v>
      </c>
      <c r="L129" s="107">
        <v>0</v>
      </c>
    </row>
    <row r="130" spans="1:12" ht="28">
      <c r="A130" s="21" t="s">
        <v>217</v>
      </c>
      <c r="B130" s="62" t="s">
        <v>220</v>
      </c>
      <c r="C130" s="107">
        <v>0</v>
      </c>
      <c r="D130" s="107">
        <v>0</v>
      </c>
      <c r="E130" s="107">
        <v>0</v>
      </c>
      <c r="F130" s="107">
        <v>0</v>
      </c>
      <c r="G130" s="107">
        <v>0</v>
      </c>
      <c r="H130" s="107">
        <v>0</v>
      </c>
      <c r="I130" s="107">
        <v>0</v>
      </c>
      <c r="J130" s="107">
        <v>0</v>
      </c>
      <c r="K130" s="107">
        <v>0</v>
      </c>
      <c r="L130" s="107">
        <v>0</v>
      </c>
    </row>
    <row r="131" spans="1:12" ht="15">
      <c r="A131" s="21" t="s">
        <v>217</v>
      </c>
      <c r="B131" s="62" t="s">
        <v>211</v>
      </c>
      <c r="C131" s="107">
        <v>25508</v>
      </c>
      <c r="D131" s="107">
        <v>16066</v>
      </c>
      <c r="E131" s="107">
        <v>0</v>
      </c>
      <c r="F131" s="107">
        <v>0</v>
      </c>
      <c r="G131" s="107">
        <v>0</v>
      </c>
      <c r="H131" s="107">
        <v>0</v>
      </c>
      <c r="I131" s="107">
        <v>0</v>
      </c>
      <c r="J131" s="107">
        <v>0</v>
      </c>
      <c r="K131" s="107">
        <v>0</v>
      </c>
      <c r="L131" s="107">
        <v>0</v>
      </c>
    </row>
    <row r="132" spans="1:12" ht="15">
      <c r="A132" s="21" t="s">
        <v>217</v>
      </c>
      <c r="B132" s="62" t="s">
        <v>224</v>
      </c>
      <c r="C132" s="107">
        <v>0</v>
      </c>
      <c r="D132" s="107">
        <v>0</v>
      </c>
      <c r="E132" s="107">
        <v>0</v>
      </c>
      <c r="F132" s="107">
        <v>0</v>
      </c>
      <c r="G132" s="107">
        <v>0</v>
      </c>
      <c r="H132" s="107">
        <v>0</v>
      </c>
      <c r="I132" s="107">
        <v>0</v>
      </c>
      <c r="J132" s="107">
        <v>0</v>
      </c>
      <c r="K132" s="107">
        <v>0</v>
      </c>
      <c r="L132" s="107">
        <v>0</v>
      </c>
    </row>
    <row r="133" spans="1:12" ht="28">
      <c r="A133" s="21" t="s">
        <v>217</v>
      </c>
      <c r="B133" s="62" t="s">
        <v>225</v>
      </c>
      <c r="C133" s="107">
        <v>0</v>
      </c>
      <c r="D133" s="107">
        <v>0</v>
      </c>
      <c r="E133" s="107">
        <v>0</v>
      </c>
      <c r="F133" s="107">
        <v>0</v>
      </c>
      <c r="G133" s="107">
        <v>0</v>
      </c>
      <c r="H133" s="107">
        <v>8022</v>
      </c>
      <c r="I133" s="107">
        <v>10198</v>
      </c>
      <c r="J133" s="107">
        <v>0</v>
      </c>
      <c r="K133" s="107">
        <v>0</v>
      </c>
      <c r="L133" s="107">
        <v>0</v>
      </c>
    </row>
    <row r="134" spans="1:12" ht="15">
      <c r="B134" s="68" t="s">
        <v>163</v>
      </c>
      <c r="C134" s="115">
        <v>25508</v>
      </c>
      <c r="D134" s="115">
        <v>23980</v>
      </c>
      <c r="E134" s="115">
        <v>0</v>
      </c>
      <c r="F134" s="115">
        <v>0</v>
      </c>
      <c r="G134" s="115">
        <v>36227</v>
      </c>
      <c r="H134" s="115">
        <v>10526</v>
      </c>
      <c r="I134" s="115">
        <v>18132</v>
      </c>
      <c r="J134" s="115">
        <v>6613</v>
      </c>
      <c r="K134" s="115">
        <v>3699</v>
      </c>
      <c r="L134" s="115">
        <v>0</v>
      </c>
    </row>
    <row r="135" spans="1:12" ht="15">
      <c r="A135" s="21" t="s">
        <v>217</v>
      </c>
      <c r="B135" s="62" t="s">
        <v>284</v>
      </c>
      <c r="C135" s="107">
        <v>0</v>
      </c>
      <c r="D135" s="107">
        <v>0</v>
      </c>
      <c r="E135" s="107">
        <v>0</v>
      </c>
      <c r="F135" s="107">
        <v>0</v>
      </c>
      <c r="G135" s="107">
        <v>0</v>
      </c>
      <c r="H135" s="107">
        <v>0</v>
      </c>
      <c r="I135" s="107">
        <v>0</v>
      </c>
      <c r="J135" s="107">
        <v>0</v>
      </c>
      <c r="K135" s="107">
        <v>0</v>
      </c>
      <c r="L135" s="107">
        <v>0</v>
      </c>
    </row>
    <row r="136" spans="1:12" ht="15">
      <c r="B136" s="68" t="s">
        <v>48</v>
      </c>
      <c r="C136" s="115">
        <v>25508</v>
      </c>
      <c r="D136" s="115">
        <v>23980</v>
      </c>
      <c r="E136" s="115">
        <v>0</v>
      </c>
      <c r="F136" s="115">
        <v>0</v>
      </c>
      <c r="G136" s="115">
        <v>36227</v>
      </c>
      <c r="H136" s="115">
        <v>10526</v>
      </c>
      <c r="I136" s="115">
        <v>18132</v>
      </c>
      <c r="J136" s="115">
        <v>6613</v>
      </c>
      <c r="K136" s="115">
        <v>3699</v>
      </c>
      <c r="L136" s="115">
        <v>0</v>
      </c>
    </row>
    <row r="137" spans="1:12" ht="15">
      <c r="B137" s="47"/>
      <c r="C137" s="65"/>
      <c r="D137" s="65"/>
      <c r="E137" s="65"/>
      <c r="F137" s="65"/>
      <c r="G137" s="65"/>
      <c r="H137" s="65"/>
      <c r="I137" s="65"/>
      <c r="J137" s="65"/>
      <c r="K137" s="65"/>
      <c r="L137" s="65"/>
    </row>
    <row r="138" spans="1:12" ht="15">
      <c r="A138" s="34"/>
      <c r="B138" s="108"/>
      <c r="C138" s="109"/>
      <c r="D138" s="109"/>
      <c r="E138" s="109"/>
      <c r="F138" s="109"/>
      <c r="G138" s="109"/>
      <c r="H138" s="109"/>
      <c r="I138" s="109"/>
      <c r="J138" s="109"/>
      <c r="K138" s="109"/>
      <c r="L138" s="109"/>
    </row>
    <row r="139" spans="1:12" ht="21.5">
      <c r="B139" s="112" t="s">
        <v>288</v>
      </c>
      <c r="C139" s="113"/>
      <c r="D139" s="113"/>
      <c r="E139" s="113"/>
      <c r="F139" s="113"/>
      <c r="G139" s="113"/>
      <c r="H139" s="113"/>
      <c r="I139" s="113"/>
      <c r="J139" s="113"/>
      <c r="K139" s="113"/>
      <c r="L139" s="113"/>
    </row>
    <row r="140" spans="1:12" ht="15.5" thickBot="1">
      <c r="B140" s="71" t="s">
        <v>179</v>
      </c>
      <c r="C140" s="114">
        <v>2014</v>
      </c>
      <c r="D140" s="114">
        <v>2015</v>
      </c>
      <c r="E140" s="114">
        <v>2016</v>
      </c>
      <c r="F140" s="114">
        <v>2017</v>
      </c>
      <c r="G140" s="114">
        <v>2018</v>
      </c>
      <c r="H140" s="114">
        <v>2019</v>
      </c>
      <c r="I140" s="114">
        <v>2020</v>
      </c>
      <c r="J140" s="114">
        <v>2021</v>
      </c>
      <c r="K140" s="114">
        <v>2022</v>
      </c>
      <c r="L140" s="114">
        <v>2023</v>
      </c>
    </row>
    <row r="141" spans="1:12" ht="15" outlineLevel="1">
      <c r="B141" s="60" t="s">
        <v>150</v>
      </c>
      <c r="C141" s="105">
        <v>0</v>
      </c>
      <c r="D141" s="105">
        <v>0</v>
      </c>
      <c r="E141" s="105">
        <v>0</v>
      </c>
      <c r="F141" s="105">
        <v>0</v>
      </c>
      <c r="G141" s="105">
        <v>0</v>
      </c>
      <c r="H141" s="105">
        <v>0</v>
      </c>
      <c r="I141" s="105">
        <v>0</v>
      </c>
      <c r="J141" s="105">
        <v>0</v>
      </c>
      <c r="K141" s="105">
        <v>0</v>
      </c>
      <c r="L141" s="105">
        <v>0</v>
      </c>
    </row>
    <row r="142" spans="1:12" ht="15" outlineLevel="1">
      <c r="B142" s="62" t="s">
        <v>151</v>
      </c>
      <c r="C142" s="106">
        <v>0</v>
      </c>
      <c r="D142" s="106">
        <v>0</v>
      </c>
      <c r="E142" s="106">
        <v>0</v>
      </c>
      <c r="F142" s="106">
        <v>0</v>
      </c>
      <c r="G142" s="106">
        <v>0</v>
      </c>
      <c r="H142" s="106">
        <v>0</v>
      </c>
      <c r="I142" s="106">
        <v>0</v>
      </c>
      <c r="J142" s="106">
        <v>0</v>
      </c>
      <c r="K142" s="106">
        <v>0</v>
      </c>
      <c r="L142" s="106">
        <v>0</v>
      </c>
    </row>
    <row r="143" spans="1:12" ht="28" outlineLevel="1">
      <c r="B143" s="62" t="s">
        <v>152</v>
      </c>
      <c r="C143" s="106">
        <v>0</v>
      </c>
      <c r="D143" s="106">
        <v>0</v>
      </c>
      <c r="E143" s="106">
        <v>0</v>
      </c>
      <c r="F143" s="106">
        <v>0</v>
      </c>
      <c r="G143" s="106">
        <v>0</v>
      </c>
      <c r="H143" s="106">
        <v>0</v>
      </c>
      <c r="I143" s="106">
        <v>0</v>
      </c>
      <c r="J143" s="106">
        <v>0</v>
      </c>
      <c r="K143" s="106">
        <v>0</v>
      </c>
      <c r="L143" s="106">
        <v>0</v>
      </c>
    </row>
    <row r="144" spans="1:12" ht="28" outlineLevel="1">
      <c r="B144" s="62" t="s">
        <v>153</v>
      </c>
      <c r="C144" s="106">
        <v>0</v>
      </c>
      <c r="D144" s="106">
        <v>0</v>
      </c>
      <c r="E144" s="106">
        <v>0</v>
      </c>
      <c r="F144" s="106">
        <v>0</v>
      </c>
      <c r="G144" s="106">
        <v>0</v>
      </c>
      <c r="H144" s="106">
        <v>0</v>
      </c>
      <c r="I144" s="106">
        <v>0</v>
      </c>
      <c r="J144" s="106">
        <v>0</v>
      </c>
      <c r="K144" s="106">
        <v>0</v>
      </c>
      <c r="L144" s="106">
        <v>0</v>
      </c>
    </row>
    <row r="145" spans="1:13" ht="28" outlineLevel="1">
      <c r="B145" s="68" t="s">
        <v>154</v>
      </c>
      <c r="C145" s="115">
        <v>0</v>
      </c>
      <c r="D145" s="115">
        <v>0</v>
      </c>
      <c r="E145" s="115">
        <v>0</v>
      </c>
      <c r="F145" s="115">
        <v>0</v>
      </c>
      <c r="G145" s="115">
        <v>0</v>
      </c>
      <c r="H145" s="115">
        <v>0</v>
      </c>
      <c r="I145" s="115">
        <v>0</v>
      </c>
      <c r="J145" s="115">
        <v>0</v>
      </c>
      <c r="K145" s="115">
        <v>0</v>
      </c>
      <c r="L145" s="115">
        <v>0</v>
      </c>
    </row>
    <row r="146" spans="1:13" ht="15">
      <c r="B146" s="62" t="s">
        <v>155</v>
      </c>
      <c r="C146" s="106">
        <v>-21360</v>
      </c>
      <c r="D146" s="106">
        <v>-21476</v>
      </c>
      <c r="E146" s="106">
        <v>-20686</v>
      </c>
      <c r="F146" s="106">
        <v>-21581</v>
      </c>
      <c r="G146" s="106">
        <v>-19626</v>
      </c>
      <c r="H146" s="106">
        <v>-19319</v>
      </c>
      <c r="I146" s="106">
        <v>-19319</v>
      </c>
      <c r="J146" s="106">
        <v>-22119</v>
      </c>
      <c r="K146" s="106">
        <v>-23413</v>
      </c>
      <c r="L146" s="106">
        <v>-23061</v>
      </c>
    </row>
    <row r="147" spans="1:13" ht="15">
      <c r="B147" s="62" t="s">
        <v>156</v>
      </c>
      <c r="C147" s="106">
        <v>-1856</v>
      </c>
      <c r="D147" s="106">
        <v>-563</v>
      </c>
      <c r="E147" s="106">
        <v>-79</v>
      </c>
      <c r="F147" s="106">
        <v>-43</v>
      </c>
      <c r="G147" s="106">
        <v>-178</v>
      </c>
      <c r="H147" s="106">
        <v>-165</v>
      </c>
      <c r="I147" s="106">
        <v>-202</v>
      </c>
      <c r="J147" s="106">
        <v>-306</v>
      </c>
      <c r="K147" s="106">
        <v>-257</v>
      </c>
      <c r="L147" s="106">
        <v>-305</v>
      </c>
    </row>
    <row r="148" spans="1:13" ht="15">
      <c r="B148" s="62" t="s">
        <v>157</v>
      </c>
      <c r="C148" s="106">
        <v>-17</v>
      </c>
      <c r="D148" s="106">
        <v>263</v>
      </c>
      <c r="E148" s="106">
        <v>-192</v>
      </c>
      <c r="F148" s="106">
        <v>-40</v>
      </c>
      <c r="G148" s="106">
        <v>-167</v>
      </c>
      <c r="H148" s="106">
        <v>-175</v>
      </c>
      <c r="I148" s="106">
        <v>-161</v>
      </c>
      <c r="J148" s="106">
        <v>103</v>
      </c>
      <c r="K148" s="106">
        <v>-136</v>
      </c>
      <c r="L148" s="106">
        <v>-309</v>
      </c>
    </row>
    <row r="149" spans="1:13" ht="15">
      <c r="B149" s="62" t="s">
        <v>216</v>
      </c>
      <c r="C149" s="106">
        <v>0</v>
      </c>
      <c r="D149" s="106">
        <v>0</v>
      </c>
      <c r="E149" s="106">
        <v>0</v>
      </c>
      <c r="F149" s="106">
        <v>0</v>
      </c>
      <c r="G149" s="106">
        <v>0</v>
      </c>
      <c r="H149" s="106">
        <v>0</v>
      </c>
      <c r="I149" s="106">
        <v>0</v>
      </c>
      <c r="J149" s="106">
        <v>0</v>
      </c>
      <c r="K149" s="106">
        <v>0</v>
      </c>
      <c r="L149" s="106">
        <v>0</v>
      </c>
    </row>
    <row r="150" spans="1:13" ht="14" customHeight="1">
      <c r="B150" s="68" t="s">
        <v>158</v>
      </c>
      <c r="C150" s="115">
        <v>-23233</v>
      </c>
      <c r="D150" s="115">
        <v>-21776</v>
      </c>
      <c r="E150" s="115">
        <v>-20957</v>
      </c>
      <c r="F150" s="115">
        <v>-21664</v>
      </c>
      <c r="G150" s="115">
        <v>-19971</v>
      </c>
      <c r="H150" s="115">
        <v>-19659</v>
      </c>
      <c r="I150" s="115">
        <v>-19682</v>
      </c>
      <c r="J150" s="115">
        <v>-22322</v>
      </c>
      <c r="K150" s="115">
        <v>-23806</v>
      </c>
      <c r="L150" s="115">
        <v>-23675</v>
      </c>
    </row>
    <row r="151" spans="1:13" ht="15" outlineLevel="1">
      <c r="A151" s="21" t="s">
        <v>217</v>
      </c>
      <c r="B151" s="62" t="s">
        <v>219</v>
      </c>
      <c r="C151" s="107">
        <v>0</v>
      </c>
      <c r="D151" s="107">
        <v>0</v>
      </c>
      <c r="E151" s="107">
        <v>0</v>
      </c>
      <c r="F151" s="107">
        <v>0</v>
      </c>
      <c r="G151" s="107">
        <v>0</v>
      </c>
      <c r="H151" s="107">
        <v>0</v>
      </c>
      <c r="I151" s="107">
        <v>0</v>
      </c>
      <c r="J151" s="107">
        <v>0</v>
      </c>
      <c r="K151" s="107">
        <v>0</v>
      </c>
      <c r="L151" s="107">
        <v>0</v>
      </c>
    </row>
    <row r="152" spans="1:13" ht="28" outlineLevel="1">
      <c r="A152" s="21" t="s">
        <v>217</v>
      </c>
      <c r="B152" s="62" t="s">
        <v>220</v>
      </c>
      <c r="C152" s="107">
        <v>0</v>
      </c>
      <c r="D152" s="107">
        <v>0</v>
      </c>
      <c r="E152" s="107">
        <v>0</v>
      </c>
      <c r="F152" s="107">
        <v>0</v>
      </c>
      <c r="G152" s="107">
        <v>0</v>
      </c>
      <c r="H152" s="107">
        <v>0</v>
      </c>
      <c r="I152" s="107">
        <v>0</v>
      </c>
      <c r="J152" s="107">
        <v>0</v>
      </c>
      <c r="K152" s="107">
        <v>0</v>
      </c>
      <c r="L152" s="107">
        <v>0</v>
      </c>
    </row>
    <row r="153" spans="1:13" ht="15" outlineLevel="1">
      <c r="A153" s="21" t="s">
        <v>217</v>
      </c>
      <c r="B153" s="62" t="s">
        <v>211</v>
      </c>
      <c r="C153" s="107">
        <v>0</v>
      </c>
      <c r="D153" s="107">
        <v>0</v>
      </c>
      <c r="E153" s="107">
        <v>0</v>
      </c>
      <c r="F153" s="107">
        <v>0</v>
      </c>
      <c r="G153" s="107">
        <v>0</v>
      </c>
      <c r="H153" s="107">
        <v>0</v>
      </c>
      <c r="I153" s="107">
        <v>0</v>
      </c>
      <c r="J153" s="107">
        <v>0</v>
      </c>
      <c r="K153" s="107">
        <v>0</v>
      </c>
      <c r="L153" s="107">
        <v>0</v>
      </c>
    </row>
    <row r="154" spans="1:13" ht="15" outlineLevel="1">
      <c r="A154" s="21" t="s">
        <v>217</v>
      </c>
      <c r="B154" s="62" t="s">
        <v>224</v>
      </c>
      <c r="C154" s="107">
        <v>0</v>
      </c>
      <c r="D154" s="107">
        <v>0</v>
      </c>
      <c r="E154" s="107">
        <v>0</v>
      </c>
      <c r="F154" s="107">
        <v>0</v>
      </c>
      <c r="G154" s="107">
        <v>0</v>
      </c>
      <c r="H154" s="107">
        <v>0</v>
      </c>
      <c r="I154" s="107">
        <v>0</v>
      </c>
      <c r="J154" s="107">
        <v>0</v>
      </c>
      <c r="K154" s="107">
        <v>0</v>
      </c>
      <c r="L154" s="107">
        <v>0</v>
      </c>
    </row>
    <row r="155" spans="1:13" ht="28">
      <c r="A155" s="21" t="s">
        <v>217</v>
      </c>
      <c r="B155" s="62" t="s">
        <v>225</v>
      </c>
      <c r="C155" s="107">
        <v>0</v>
      </c>
      <c r="D155" s="107">
        <v>0</v>
      </c>
      <c r="E155" s="107">
        <v>0</v>
      </c>
      <c r="F155" s="107">
        <v>0</v>
      </c>
      <c r="G155" s="107">
        <v>0</v>
      </c>
      <c r="H155" s="107">
        <v>0</v>
      </c>
      <c r="I155" s="107">
        <v>0</v>
      </c>
      <c r="J155" s="107">
        <v>0</v>
      </c>
      <c r="K155" s="107">
        <v>0</v>
      </c>
      <c r="L155" s="107">
        <v>0</v>
      </c>
    </row>
    <row r="156" spans="1:13" ht="15">
      <c r="B156" s="68" t="s">
        <v>163</v>
      </c>
      <c r="C156" s="115">
        <v>-23233</v>
      </c>
      <c r="D156" s="115">
        <v>-21776</v>
      </c>
      <c r="E156" s="115">
        <v>-20957</v>
      </c>
      <c r="F156" s="115">
        <v>-21664</v>
      </c>
      <c r="G156" s="115">
        <v>-19971</v>
      </c>
      <c r="H156" s="115">
        <v>-19659</v>
      </c>
      <c r="I156" s="115">
        <v>-19682</v>
      </c>
      <c r="J156" s="115">
        <v>-22322</v>
      </c>
      <c r="K156" s="115">
        <v>-23806</v>
      </c>
      <c r="L156" s="115">
        <v>-23675</v>
      </c>
    </row>
    <row r="157" spans="1:13" ht="15">
      <c r="A157" s="21" t="s">
        <v>217</v>
      </c>
      <c r="B157" s="62" t="s">
        <v>284</v>
      </c>
      <c r="C157" s="107">
        <v>0</v>
      </c>
      <c r="D157" s="107">
        <v>0</v>
      </c>
      <c r="E157" s="107">
        <v>0</v>
      </c>
      <c r="F157" s="107">
        <v>0</v>
      </c>
      <c r="G157" s="107">
        <v>0</v>
      </c>
      <c r="H157" s="107">
        <v>20</v>
      </c>
      <c r="I157" s="107">
        <v>876</v>
      </c>
      <c r="J157" s="107">
        <v>738</v>
      </c>
      <c r="K157" s="107">
        <v>-22</v>
      </c>
      <c r="L157" s="107">
        <v>1275</v>
      </c>
    </row>
    <row r="158" spans="1:13" ht="15">
      <c r="B158" s="68" t="s">
        <v>48</v>
      </c>
      <c r="C158" s="115">
        <v>-23233</v>
      </c>
      <c r="D158" s="115">
        <v>-21776</v>
      </c>
      <c r="E158" s="115">
        <v>-20957</v>
      </c>
      <c r="F158" s="115">
        <v>-21664</v>
      </c>
      <c r="G158" s="115">
        <v>-19971</v>
      </c>
      <c r="H158" s="115">
        <v>-19639</v>
      </c>
      <c r="I158" s="115">
        <v>-18806</v>
      </c>
      <c r="J158" s="115">
        <v>-21584</v>
      </c>
      <c r="K158" s="115">
        <v>-23828</v>
      </c>
      <c r="L158" s="115">
        <v>-22400</v>
      </c>
    </row>
    <row r="159" spans="1:13">
      <c r="L159" s="29"/>
    </row>
    <row r="160" spans="1:13" s="32" customFormat="1" ht="51.5" customHeight="1">
      <c r="A160" s="31"/>
      <c r="B160" s="308" t="s">
        <v>380</v>
      </c>
      <c r="C160" s="308"/>
      <c r="D160" s="308"/>
      <c r="E160" s="308"/>
      <c r="F160" s="308"/>
      <c r="G160" s="308"/>
      <c r="H160" s="308"/>
      <c r="I160" s="308"/>
      <c r="J160" s="308"/>
      <c r="K160" s="308"/>
      <c r="L160" s="308"/>
      <c r="M160" s="308"/>
    </row>
    <row r="161" spans="1:12" s="32" customFormat="1">
      <c r="A161" s="31"/>
      <c r="C161" s="33"/>
      <c r="D161" s="33"/>
      <c r="E161" s="33"/>
      <c r="F161" s="33"/>
      <c r="G161" s="33"/>
      <c r="H161" s="33"/>
      <c r="I161" s="33"/>
      <c r="J161" s="33"/>
      <c r="K161" s="33"/>
      <c r="L161" s="33"/>
    </row>
    <row r="162" spans="1:12" s="32" customFormat="1">
      <c r="A162" s="31"/>
      <c r="C162" s="33"/>
      <c r="D162" s="33"/>
      <c r="E162" s="33"/>
      <c r="F162" s="33"/>
      <c r="G162" s="33"/>
      <c r="H162" s="33"/>
      <c r="I162" s="33"/>
      <c r="J162" s="33"/>
      <c r="K162" s="33"/>
      <c r="L162" s="33"/>
    </row>
    <row r="163" spans="1:12" s="32" customFormat="1">
      <c r="A163" s="31"/>
      <c r="C163" s="33"/>
      <c r="D163" s="33"/>
      <c r="E163" s="33"/>
      <c r="F163" s="33"/>
      <c r="G163" s="33"/>
      <c r="H163" s="33"/>
      <c r="I163" s="33"/>
      <c r="J163" s="33"/>
      <c r="K163" s="33"/>
      <c r="L163" s="33"/>
    </row>
    <row r="164" spans="1:12" s="32" customFormat="1" ht="6.5" customHeight="1">
      <c r="A164" s="31"/>
      <c r="C164" s="33"/>
      <c r="D164" s="33"/>
      <c r="E164" s="33"/>
      <c r="F164" s="33"/>
      <c r="G164" s="33"/>
      <c r="H164" s="33"/>
      <c r="I164" s="33"/>
      <c r="J164" s="33"/>
      <c r="K164" s="33"/>
      <c r="L164" s="33"/>
    </row>
    <row r="165" spans="1:12" s="32" customFormat="1">
      <c r="A165" s="31"/>
      <c r="C165" s="33"/>
      <c r="D165" s="33"/>
      <c r="E165" s="33"/>
      <c r="F165" s="33"/>
      <c r="G165" s="33"/>
      <c r="H165" s="33"/>
      <c r="I165" s="33"/>
      <c r="J165" s="33"/>
      <c r="K165" s="33"/>
      <c r="L165" s="33"/>
    </row>
    <row r="166" spans="1:12" s="32" customFormat="1">
      <c r="A166" s="31"/>
      <c r="C166" s="33"/>
      <c r="D166" s="33"/>
      <c r="E166" s="33"/>
      <c r="F166" s="33"/>
      <c r="G166" s="33"/>
      <c r="H166" s="33"/>
      <c r="I166" s="33"/>
      <c r="J166" s="33"/>
      <c r="K166" s="33"/>
      <c r="L166" s="33"/>
    </row>
    <row r="167" spans="1:12" s="32" customFormat="1">
      <c r="A167" s="31"/>
      <c r="C167" s="33"/>
      <c r="D167" s="33"/>
      <c r="E167" s="33"/>
      <c r="F167" s="33"/>
      <c r="G167" s="33"/>
      <c r="H167" s="33"/>
      <c r="I167" s="33"/>
      <c r="J167" s="33"/>
      <c r="K167" s="33"/>
      <c r="L167" s="33"/>
    </row>
    <row r="168" spans="1:12" s="32" customFormat="1" ht="8" customHeight="1">
      <c r="A168" s="31"/>
      <c r="C168" s="33"/>
      <c r="D168" s="33"/>
      <c r="E168" s="33"/>
      <c r="F168" s="33"/>
      <c r="G168" s="33"/>
      <c r="H168" s="33"/>
      <c r="I168" s="33"/>
      <c r="J168" s="33"/>
      <c r="K168" s="33"/>
      <c r="L168" s="33"/>
    </row>
    <row r="169" spans="1:12" s="32" customFormat="1">
      <c r="A169" s="31"/>
      <c r="C169" s="33"/>
      <c r="D169" s="33"/>
      <c r="E169" s="33"/>
      <c r="F169" s="33"/>
      <c r="G169" s="33"/>
      <c r="H169" s="33"/>
      <c r="I169" s="33"/>
      <c r="J169" s="33"/>
      <c r="K169" s="33"/>
      <c r="L169" s="33"/>
    </row>
    <row r="170" spans="1:12" s="32" customFormat="1">
      <c r="A170" s="31"/>
      <c r="C170" s="33"/>
      <c r="D170" s="33"/>
      <c r="E170" s="33"/>
      <c r="F170" s="33"/>
      <c r="G170" s="33"/>
      <c r="H170" s="33"/>
      <c r="I170" s="33"/>
      <c r="J170" s="33"/>
      <c r="K170" s="33"/>
      <c r="L170" s="33"/>
    </row>
  </sheetData>
  <mergeCells count="1">
    <mergeCell ref="B160:M160"/>
  </mergeCells>
  <pageMargins left="0.70866141732283472" right="0.70866141732283472" top="0.74803149606299213" bottom="0.74803149606299213" header="0.31496062992125984" footer="0.31496062992125984"/>
  <pageSetup paperSize="9" scale="24" orientation="portrait" verticalDpi="0" r:id="rId1"/>
  <rowBreaks count="1" manualBreakCount="1">
    <brk id="16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5:O27"/>
  <sheetViews>
    <sheetView showGridLines="0" view="pageBreakPreview" topLeftCell="B1" zoomScale="70" zoomScaleNormal="100" zoomScaleSheetLayoutView="70" workbookViewId="0">
      <pane xSplit="1" ySplit="5" topLeftCell="C6" activePane="bottomRight" state="frozen"/>
      <selection activeCell="B1" sqref="B1"/>
      <selection pane="topRight" activeCell="C1" sqref="C1"/>
      <selection pane="bottomLeft" activeCell="B6" sqref="B6"/>
      <selection pane="bottomRight"/>
    </sheetView>
  </sheetViews>
  <sheetFormatPr baseColWidth="10" defaultColWidth="11.453125" defaultRowHeight="14.5"/>
  <cols>
    <col min="1" max="1" width="2.7265625" customWidth="1"/>
    <col min="2" max="2" width="57.81640625" customWidth="1"/>
    <col min="3" max="15" width="14.453125" customWidth="1"/>
    <col min="16" max="16" width="4.81640625" customWidth="1"/>
  </cols>
  <sheetData>
    <row r="5" spans="2:15" ht="15.5" thickBot="1">
      <c r="B5" s="71" t="s">
        <v>181</v>
      </c>
      <c r="C5" s="114">
        <v>2011</v>
      </c>
      <c r="D5" s="114">
        <v>2012</v>
      </c>
      <c r="E5" s="114">
        <v>2013</v>
      </c>
      <c r="F5" s="114">
        <v>2014</v>
      </c>
      <c r="G5" s="114">
        <v>2015</v>
      </c>
      <c r="H5" s="114">
        <v>2016</v>
      </c>
      <c r="I5" s="114">
        <v>2017</v>
      </c>
      <c r="J5" s="114">
        <v>2018</v>
      </c>
      <c r="K5" s="114">
        <v>2019</v>
      </c>
      <c r="L5" s="114">
        <v>2020</v>
      </c>
      <c r="M5" s="114">
        <v>2021</v>
      </c>
      <c r="N5" s="114">
        <v>2022</v>
      </c>
      <c r="O5" s="114">
        <v>2023</v>
      </c>
    </row>
    <row r="6" spans="2:15" ht="15">
      <c r="B6" s="116" t="s">
        <v>164</v>
      </c>
      <c r="C6" s="117">
        <v>-25997.84707</v>
      </c>
      <c r="D6" s="117">
        <v>-16423</v>
      </c>
      <c r="E6" s="117">
        <v>-42367</v>
      </c>
      <c r="F6" s="117">
        <v>-47847</v>
      </c>
      <c r="G6" s="117">
        <v>-41290</v>
      </c>
      <c r="H6" s="117">
        <v>-40527</v>
      </c>
      <c r="I6" s="117">
        <v>-41078</v>
      </c>
      <c r="J6" s="118">
        <v>-43662</v>
      </c>
      <c r="K6" s="118">
        <v>-52815</v>
      </c>
      <c r="L6" s="118">
        <v>-54198</v>
      </c>
      <c r="M6" s="118">
        <v>-58455</v>
      </c>
      <c r="N6" s="118">
        <v>-44256</v>
      </c>
      <c r="O6" s="118">
        <v>-24772</v>
      </c>
    </row>
    <row r="7" spans="2:15" ht="15">
      <c r="B7" s="119" t="s">
        <v>165</v>
      </c>
      <c r="C7" s="120">
        <v>0</v>
      </c>
      <c r="D7" s="120">
        <v>0</v>
      </c>
      <c r="E7" s="121">
        <v>-2560</v>
      </c>
      <c r="F7" s="121">
        <v>-12031</v>
      </c>
      <c r="G7" s="121">
        <v>-32700</v>
      </c>
      <c r="H7" s="121">
        <v>-85214</v>
      </c>
      <c r="I7" s="121">
        <v>-20758</v>
      </c>
      <c r="J7" s="122">
        <v>-26693</v>
      </c>
      <c r="K7" s="122">
        <v>-15594</v>
      </c>
      <c r="L7" s="122">
        <v>-24363</v>
      </c>
      <c r="M7" s="122">
        <v>-52650</v>
      </c>
      <c r="N7" s="122">
        <v>-40195</v>
      </c>
      <c r="O7" s="122">
        <v>-36863</v>
      </c>
    </row>
    <row r="8" spans="2:15" ht="15">
      <c r="B8" s="119" t="s">
        <v>233</v>
      </c>
      <c r="C8" s="121">
        <v>-12683.289120000001</v>
      </c>
      <c r="D8" s="121">
        <v>-26080</v>
      </c>
      <c r="E8" s="121">
        <v>-21087</v>
      </c>
      <c r="F8" s="121">
        <v>-9246</v>
      </c>
      <c r="G8" s="121">
        <v>-23423</v>
      </c>
      <c r="H8" s="121">
        <v>-19062</v>
      </c>
      <c r="I8" s="121">
        <v>-38708</v>
      </c>
      <c r="J8" s="122">
        <v>-183195</v>
      </c>
      <c r="K8" s="122">
        <v>-108458</v>
      </c>
      <c r="L8" s="122">
        <v>-109266</v>
      </c>
      <c r="M8" s="122">
        <v>18939</v>
      </c>
      <c r="N8" s="122">
        <v>19278</v>
      </c>
      <c r="O8" s="122">
        <v>90930</v>
      </c>
    </row>
    <row r="9" spans="2:15" ht="15">
      <c r="B9" s="119" t="s">
        <v>234</v>
      </c>
      <c r="C9" s="121">
        <v>-2246.9135800000004</v>
      </c>
      <c r="D9" s="121">
        <v>-5823</v>
      </c>
      <c r="E9" s="121">
        <v>-19028</v>
      </c>
      <c r="F9" s="121">
        <v>-3232</v>
      </c>
      <c r="G9" s="121">
        <v>-4437</v>
      </c>
      <c r="H9" s="121">
        <v>-5694</v>
      </c>
      <c r="I9" s="121">
        <v>-2163</v>
      </c>
      <c r="J9" s="122">
        <v>-3024</v>
      </c>
      <c r="K9" s="122">
        <v>1189</v>
      </c>
      <c r="L9" s="122">
        <v>92</v>
      </c>
      <c r="M9" s="122">
        <v>512</v>
      </c>
      <c r="N9" s="122">
        <v>-2384</v>
      </c>
      <c r="O9" s="122">
        <v>3501</v>
      </c>
    </row>
    <row r="10" spans="2:15" ht="15">
      <c r="B10" s="119" t="s">
        <v>166</v>
      </c>
      <c r="C10" s="121">
        <v>-5273</v>
      </c>
      <c r="D10" s="121">
        <v>-4265</v>
      </c>
      <c r="E10" s="121">
        <v>-3815</v>
      </c>
      <c r="F10" s="121">
        <v>-3731</v>
      </c>
      <c r="G10" s="121">
        <v>-3358</v>
      </c>
      <c r="H10" s="121">
        <v>-2719</v>
      </c>
      <c r="I10" s="121">
        <v>-3705</v>
      </c>
      <c r="J10" s="122">
        <v>-3136</v>
      </c>
      <c r="K10" s="122">
        <v>-4364</v>
      </c>
      <c r="L10" s="122">
        <v>-4559</v>
      </c>
      <c r="M10" s="122">
        <v>-7073</v>
      </c>
      <c r="N10" s="122">
        <v>-4862</v>
      </c>
      <c r="O10" s="122">
        <v>-5473</v>
      </c>
    </row>
    <row r="11" spans="2:15" ht="15">
      <c r="B11" s="119" t="s">
        <v>235</v>
      </c>
      <c r="C11" s="121"/>
      <c r="D11" s="121"/>
      <c r="E11" s="121"/>
      <c r="F11" s="121"/>
      <c r="G11" s="121"/>
      <c r="H11" s="121"/>
      <c r="I11" s="121"/>
      <c r="J11" s="122">
        <v>0</v>
      </c>
      <c r="K11" s="122">
        <v>-9524</v>
      </c>
      <c r="L11" s="122">
        <v>-12532</v>
      </c>
      <c r="M11" s="122">
        <v>-16502</v>
      </c>
      <c r="N11" s="122">
        <v>-31113</v>
      </c>
      <c r="O11" s="122">
        <v>-40203</v>
      </c>
    </row>
    <row r="12" spans="2:15" ht="15">
      <c r="B12" s="119" t="s">
        <v>236</v>
      </c>
      <c r="C12" s="121"/>
      <c r="D12" s="121"/>
      <c r="E12" s="121"/>
      <c r="F12" s="121"/>
      <c r="G12" s="121"/>
      <c r="H12" s="121"/>
      <c r="I12" s="121"/>
      <c r="J12" s="122">
        <v>81928</v>
      </c>
      <c r="K12" s="122">
        <v>92437</v>
      </c>
      <c r="L12" s="122">
        <v>12064.495999999999</v>
      </c>
      <c r="M12" s="122">
        <v>11540.611000000001</v>
      </c>
      <c r="N12" s="122">
        <v>-2143.5029215885102</v>
      </c>
      <c r="O12" s="122">
        <v>28816.323790887982</v>
      </c>
    </row>
    <row r="13" spans="2:15" ht="15">
      <c r="B13" s="123" t="s">
        <v>169</v>
      </c>
      <c r="C13" s="120">
        <v>0</v>
      </c>
      <c r="D13" s="120">
        <v>0</v>
      </c>
      <c r="E13" s="120">
        <v>0</v>
      </c>
      <c r="F13" s="120">
        <v>0</v>
      </c>
      <c r="G13" s="120">
        <v>0</v>
      </c>
      <c r="H13" s="120">
        <v>0</v>
      </c>
      <c r="I13" s="121">
        <v>-10847</v>
      </c>
      <c r="J13" s="122">
        <v>0</v>
      </c>
      <c r="K13" s="122">
        <v>0</v>
      </c>
      <c r="L13" s="122">
        <v>0</v>
      </c>
      <c r="M13" s="122">
        <v>0</v>
      </c>
      <c r="N13" s="122">
        <v>0</v>
      </c>
      <c r="O13" s="122">
        <v>0</v>
      </c>
    </row>
    <row r="14" spans="2:15" ht="15">
      <c r="B14" s="124" t="s">
        <v>167</v>
      </c>
      <c r="C14" s="125">
        <v>-7008.1881700000004</v>
      </c>
      <c r="D14" s="125">
        <v>-2525</v>
      </c>
      <c r="E14" s="125">
        <v>-2825</v>
      </c>
      <c r="F14" s="125">
        <v>-3094</v>
      </c>
      <c r="G14" s="125">
        <v>-2532</v>
      </c>
      <c r="H14" s="125">
        <v>-4207</v>
      </c>
      <c r="I14" s="125">
        <v>-2346</v>
      </c>
      <c r="J14" s="126">
        <v>-2972</v>
      </c>
      <c r="K14" s="126">
        <v>-3092</v>
      </c>
      <c r="L14" s="126">
        <v>17104</v>
      </c>
      <c r="M14" s="126">
        <v>218</v>
      </c>
      <c r="N14" s="126">
        <v>-8760</v>
      </c>
      <c r="O14" s="126">
        <v>47893</v>
      </c>
    </row>
    <row r="15" spans="2:15" ht="15">
      <c r="B15" s="127" t="s">
        <v>168</v>
      </c>
      <c r="C15" s="128">
        <v>-53209.237940000006</v>
      </c>
      <c r="D15" s="128">
        <v>-55116</v>
      </c>
      <c r="E15" s="128">
        <v>-91682</v>
      </c>
      <c r="F15" s="128">
        <v>-79181</v>
      </c>
      <c r="G15" s="128">
        <v>-107740</v>
      </c>
      <c r="H15" s="128">
        <v>-157423</v>
      </c>
      <c r="I15" s="128">
        <v>-119605</v>
      </c>
      <c r="J15" s="128">
        <v>-180754</v>
      </c>
      <c r="K15" s="128">
        <v>-100221</v>
      </c>
      <c r="L15" s="128">
        <v>-175657.50400000002</v>
      </c>
      <c r="M15" s="128">
        <v>-103470.389</v>
      </c>
      <c r="N15" s="128">
        <v>-114435.50292158852</v>
      </c>
      <c r="O15" s="128">
        <v>63829.323790887982</v>
      </c>
    </row>
    <row r="16" spans="2:15" ht="15">
      <c r="B16" s="47"/>
      <c r="C16" s="47"/>
      <c r="D16" s="47"/>
      <c r="E16" s="47"/>
      <c r="F16" s="47"/>
      <c r="G16" s="47"/>
      <c r="H16" s="47"/>
      <c r="I16" s="47"/>
      <c r="J16" s="47"/>
      <c r="K16" s="47"/>
      <c r="L16" s="47"/>
      <c r="M16" s="47"/>
      <c r="N16" s="47"/>
      <c r="O16" s="47"/>
    </row>
    <row r="17" spans="2:15" ht="15.5" thickBot="1">
      <c r="B17" s="71" t="s">
        <v>182</v>
      </c>
      <c r="C17" s="114">
        <v>2011</v>
      </c>
      <c r="D17" s="114">
        <v>2012</v>
      </c>
      <c r="E17" s="114">
        <v>2013</v>
      </c>
      <c r="F17" s="114">
        <v>2014</v>
      </c>
      <c r="G17" s="114">
        <v>2015</v>
      </c>
      <c r="H17" s="114">
        <v>2016</v>
      </c>
      <c r="I17" s="114">
        <v>2017</v>
      </c>
      <c r="J17" s="114">
        <v>2018</v>
      </c>
      <c r="K17" s="114">
        <v>2019</v>
      </c>
      <c r="L17" s="114">
        <v>2020</v>
      </c>
      <c r="M17" s="114">
        <v>2021</v>
      </c>
      <c r="N17" s="114">
        <v>2022</v>
      </c>
      <c r="O17" s="114">
        <v>2023</v>
      </c>
    </row>
    <row r="18" spans="2:15" ht="15">
      <c r="B18" s="116" t="s">
        <v>237</v>
      </c>
      <c r="C18" s="117">
        <v>19664</v>
      </c>
      <c r="D18" s="117">
        <v>1821</v>
      </c>
      <c r="E18" s="117">
        <v>19586</v>
      </c>
      <c r="F18" s="117">
        <v>9937</v>
      </c>
      <c r="G18" s="117">
        <v>22148</v>
      </c>
      <c r="H18" s="117">
        <v>-16007</v>
      </c>
      <c r="I18" s="117">
        <v>40842</v>
      </c>
      <c r="J18" s="118">
        <v>54694</v>
      </c>
      <c r="K18" s="118">
        <v>-492</v>
      </c>
      <c r="L18" s="118">
        <v>-8307</v>
      </c>
      <c r="M18" s="118">
        <v>-15611</v>
      </c>
      <c r="N18" s="118">
        <v>-6652</v>
      </c>
      <c r="O18" s="118">
        <v>7395</v>
      </c>
    </row>
    <row r="19" spans="2:15" ht="15">
      <c r="B19" s="119" t="s">
        <v>239</v>
      </c>
      <c r="C19" s="121">
        <v>-5333</v>
      </c>
      <c r="D19" s="121">
        <v>-2302</v>
      </c>
      <c r="E19" s="121">
        <v>-292</v>
      </c>
      <c r="F19" s="121">
        <v>-157</v>
      </c>
      <c r="G19" s="121">
        <v>-25</v>
      </c>
      <c r="H19" s="121">
        <v>-44</v>
      </c>
      <c r="I19" s="120">
        <v>0</v>
      </c>
      <c r="J19" s="122">
        <v>-180</v>
      </c>
      <c r="K19" s="122">
        <v>-15</v>
      </c>
      <c r="L19" s="122">
        <v>-1624</v>
      </c>
      <c r="M19" s="122">
        <v>-1970</v>
      </c>
      <c r="N19" s="122">
        <v>1731</v>
      </c>
      <c r="O19" s="122">
        <v>-62</v>
      </c>
    </row>
    <row r="20" spans="2:15" ht="15">
      <c r="B20" s="119" t="s">
        <v>174</v>
      </c>
      <c r="C20" s="121">
        <v>0</v>
      </c>
      <c r="D20" s="121">
        <v>27513</v>
      </c>
      <c r="E20" s="121">
        <v>779</v>
      </c>
      <c r="F20" s="120">
        <v>0</v>
      </c>
      <c r="G20" s="120">
        <v>0</v>
      </c>
      <c r="H20" s="120">
        <v>0</v>
      </c>
      <c r="I20" s="120">
        <v>0</v>
      </c>
      <c r="J20" s="122"/>
      <c r="K20" s="122"/>
      <c r="L20" s="122">
        <v>-554</v>
      </c>
      <c r="M20" s="122">
        <v>0</v>
      </c>
      <c r="N20" s="122">
        <v>0</v>
      </c>
      <c r="O20" s="122">
        <v>0</v>
      </c>
    </row>
    <row r="21" spans="2:15" ht="15">
      <c r="B21" s="119" t="s">
        <v>56</v>
      </c>
      <c r="C21" s="121">
        <v>8832</v>
      </c>
      <c r="D21" s="120">
        <v>0</v>
      </c>
      <c r="E21" s="121">
        <v>26434</v>
      </c>
      <c r="F21" s="120">
        <v>0</v>
      </c>
      <c r="G21" s="121">
        <v>7914</v>
      </c>
      <c r="H21" s="120">
        <v>0</v>
      </c>
      <c r="I21" s="120">
        <v>0</v>
      </c>
      <c r="J21" s="122">
        <v>36350</v>
      </c>
      <c r="K21" s="122">
        <v>1354</v>
      </c>
      <c r="L21" s="122">
        <v>2084</v>
      </c>
      <c r="M21" s="122">
        <v>15</v>
      </c>
      <c r="N21" s="122">
        <v>0</v>
      </c>
      <c r="O21" s="122">
        <v>7946</v>
      </c>
    </row>
    <row r="22" spans="2:15" ht="15">
      <c r="B22" s="119" t="s">
        <v>238</v>
      </c>
      <c r="C22" s="121">
        <v>394</v>
      </c>
      <c r="D22" s="121">
        <v>882</v>
      </c>
      <c r="E22" s="121">
        <v>670</v>
      </c>
      <c r="F22" s="121">
        <v>985</v>
      </c>
      <c r="G22" s="121">
        <v>721</v>
      </c>
      <c r="H22" s="121">
        <v>-1255</v>
      </c>
      <c r="I22" s="121">
        <v>-986</v>
      </c>
      <c r="J22" s="121">
        <v>-95</v>
      </c>
      <c r="K22" s="121">
        <v>-313</v>
      </c>
      <c r="L22" s="121">
        <v>2247</v>
      </c>
      <c r="M22" s="121">
        <v>-223</v>
      </c>
      <c r="N22" s="121">
        <v>3726</v>
      </c>
      <c r="O22" s="121">
        <v>37337</v>
      </c>
    </row>
    <row r="23" spans="2:15" ht="15">
      <c r="B23" s="119" t="s">
        <v>241</v>
      </c>
      <c r="C23" s="121"/>
      <c r="D23" s="121"/>
      <c r="E23" s="121"/>
      <c r="F23" s="121"/>
      <c r="G23" s="121"/>
      <c r="H23" s="121"/>
      <c r="I23" s="121"/>
      <c r="J23" s="121">
        <v>13409</v>
      </c>
      <c r="K23" s="121">
        <v>-927</v>
      </c>
      <c r="L23" s="121">
        <v>1080</v>
      </c>
      <c r="M23" s="121">
        <v>-3884</v>
      </c>
      <c r="N23" s="121">
        <v>-2764</v>
      </c>
      <c r="O23" s="121">
        <v>-7103</v>
      </c>
    </row>
    <row r="24" spans="2:15" ht="15">
      <c r="B24" s="119" t="s">
        <v>175</v>
      </c>
      <c r="C24" s="121">
        <v>0</v>
      </c>
      <c r="D24" s="121">
        <v>0</v>
      </c>
      <c r="E24" s="121">
        <v>1188</v>
      </c>
      <c r="F24" s="120">
        <v>0</v>
      </c>
      <c r="G24" s="120">
        <v>0</v>
      </c>
      <c r="H24" s="120">
        <v>0</v>
      </c>
      <c r="I24" s="120">
        <v>0</v>
      </c>
      <c r="J24" s="121"/>
      <c r="K24" s="121"/>
      <c r="L24" s="120">
        <v>0</v>
      </c>
      <c r="M24" s="120">
        <v>0</v>
      </c>
      <c r="N24" s="120">
        <v>0</v>
      </c>
      <c r="O24" s="120">
        <v>0</v>
      </c>
    </row>
    <row r="25" spans="2:15" ht="15">
      <c r="B25" s="119" t="s">
        <v>176</v>
      </c>
      <c r="C25" s="120">
        <v>0</v>
      </c>
      <c r="D25" s="120">
        <v>0</v>
      </c>
      <c r="E25" s="120">
        <v>0</v>
      </c>
      <c r="F25" s="120">
        <v>0</v>
      </c>
      <c r="G25" s="120">
        <v>0</v>
      </c>
      <c r="H25" s="121">
        <v>-39</v>
      </c>
      <c r="I25" s="120">
        <v>0</v>
      </c>
      <c r="J25" s="120"/>
      <c r="K25" s="120"/>
      <c r="L25" s="120">
        <v>0</v>
      </c>
      <c r="M25" s="120">
        <v>0</v>
      </c>
      <c r="N25" s="120">
        <v>0</v>
      </c>
      <c r="O25" s="120">
        <v>0</v>
      </c>
    </row>
    <row r="26" spans="2:15" ht="15">
      <c r="B26" s="124" t="s">
        <v>240</v>
      </c>
      <c r="C26" s="125">
        <v>1024</v>
      </c>
      <c r="D26" s="125">
        <v>3183</v>
      </c>
      <c r="E26" s="125">
        <v>1285</v>
      </c>
      <c r="F26" s="125">
        <v>1212</v>
      </c>
      <c r="G26" s="125">
        <v>308</v>
      </c>
      <c r="H26" s="125">
        <v>9048.44</v>
      </c>
      <c r="I26" s="125">
        <v>-395</v>
      </c>
      <c r="J26" s="125">
        <v>178</v>
      </c>
      <c r="K26" s="125">
        <v>-744</v>
      </c>
      <c r="L26" s="125">
        <v>7106</v>
      </c>
      <c r="M26" s="125">
        <v>3555</v>
      </c>
      <c r="N26" s="125">
        <v>6652</v>
      </c>
      <c r="O26" s="125">
        <v>-5258</v>
      </c>
    </row>
    <row r="27" spans="2:15" ht="15">
      <c r="B27" s="127" t="s">
        <v>22</v>
      </c>
      <c r="C27" s="129">
        <v>24581</v>
      </c>
      <c r="D27" s="129">
        <v>31097</v>
      </c>
      <c r="E27" s="129">
        <v>49650</v>
      </c>
      <c r="F27" s="129">
        <v>11977</v>
      </c>
      <c r="G27" s="129">
        <v>31066</v>
      </c>
      <c r="H27" s="129">
        <v>-8296.56</v>
      </c>
      <c r="I27" s="129">
        <v>39461</v>
      </c>
      <c r="J27" s="129">
        <v>104356</v>
      </c>
      <c r="K27" s="129">
        <v>-1137</v>
      </c>
      <c r="L27" s="129">
        <v>2032</v>
      </c>
      <c r="M27" s="129">
        <v>-18118</v>
      </c>
      <c r="N27" s="129">
        <v>2693</v>
      </c>
      <c r="O27" s="129">
        <v>40255</v>
      </c>
    </row>
  </sheetData>
  <pageMargins left="0.7" right="0.7" top="0.75" bottom="0.75" header="0.3" footer="0.3"/>
  <pageSetup paperSize="9" scale="34"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X119"/>
  <sheetViews>
    <sheetView showGridLines="0" view="pageBreakPreview" zoomScale="70" zoomScaleNormal="70" zoomScaleSheetLayoutView="70" workbookViewId="0">
      <pane xSplit="2" ySplit="8" topLeftCell="M9" activePane="bottomRight" state="frozen"/>
      <selection pane="topRight" activeCell="C1" sqref="C1"/>
      <selection pane="bottomLeft" activeCell="A9" sqref="A9"/>
      <selection pane="bottomRight" activeCell="X1" sqref="X1"/>
    </sheetView>
  </sheetViews>
  <sheetFormatPr baseColWidth="10" defaultColWidth="11.453125" defaultRowHeight="14.5"/>
  <cols>
    <col min="1" max="1" width="2.7265625" style="1" customWidth="1"/>
    <col min="2" max="2" width="45.1796875" style="1" customWidth="1"/>
    <col min="3" max="3" width="14.08984375" style="35" bestFit="1" customWidth="1"/>
    <col min="4" max="16" width="13" style="1" customWidth="1"/>
    <col min="17" max="19" width="15" style="1" customWidth="1"/>
    <col min="20" max="24" width="13.1796875" style="1" bestFit="1" customWidth="1"/>
    <col min="25" max="16384" width="11.453125" style="7"/>
  </cols>
  <sheetData>
    <row r="5" spans="1:24" ht="21.5">
      <c r="B5" s="130" t="s">
        <v>183</v>
      </c>
      <c r="C5" s="131"/>
      <c r="D5" s="132"/>
      <c r="E5" s="132"/>
      <c r="F5" s="132"/>
      <c r="G5" s="132"/>
      <c r="H5" s="132"/>
      <c r="I5" s="132"/>
      <c r="J5" s="132"/>
      <c r="K5" s="132"/>
      <c r="L5" s="132"/>
      <c r="M5" s="132"/>
      <c r="N5" s="132"/>
      <c r="O5" s="132"/>
      <c r="P5" s="132"/>
      <c r="Q5" s="132"/>
      <c r="R5" s="132"/>
      <c r="S5" s="132"/>
      <c r="T5" s="132"/>
      <c r="U5" s="132"/>
      <c r="V5" s="132"/>
      <c r="W5" s="132"/>
      <c r="X5" s="132"/>
    </row>
    <row r="7" spans="1:24" ht="15">
      <c r="A7" s="8" t="s">
        <v>173</v>
      </c>
      <c r="B7" s="216" t="s">
        <v>0</v>
      </c>
      <c r="C7" s="133"/>
      <c r="D7" s="134"/>
      <c r="E7" s="134"/>
      <c r="F7" s="134"/>
      <c r="G7" s="134"/>
      <c r="H7" s="134"/>
      <c r="I7" s="134"/>
      <c r="J7" s="134"/>
      <c r="K7" s="134"/>
      <c r="L7" s="134"/>
      <c r="M7" s="134"/>
      <c r="N7" s="134"/>
      <c r="O7" s="134"/>
      <c r="P7" s="134"/>
      <c r="Q7" s="134"/>
      <c r="R7" s="134"/>
      <c r="S7" s="134"/>
      <c r="T7" s="134"/>
      <c r="U7" s="134"/>
      <c r="V7" s="134"/>
      <c r="W7" s="134"/>
      <c r="X7" s="134"/>
    </row>
    <row r="8" spans="1:24" ht="15">
      <c r="B8" s="135" t="s">
        <v>268</v>
      </c>
      <c r="C8" s="136" t="s">
        <v>290</v>
      </c>
      <c r="D8" s="137" t="s">
        <v>1</v>
      </c>
      <c r="E8" s="137" t="s">
        <v>2</v>
      </c>
      <c r="F8" s="137" t="s">
        <v>3</v>
      </c>
      <c r="G8" s="137" t="s">
        <v>4</v>
      </c>
      <c r="H8" s="137" t="s">
        <v>5</v>
      </c>
      <c r="I8" s="137" t="s">
        <v>6</v>
      </c>
      <c r="J8" s="137" t="s">
        <v>7</v>
      </c>
      <c r="K8" s="137" t="s">
        <v>8</v>
      </c>
      <c r="L8" s="137" t="s">
        <v>9</v>
      </c>
      <c r="M8" s="137" t="s">
        <v>10</v>
      </c>
      <c r="N8" s="137" t="s">
        <v>11</v>
      </c>
      <c r="O8" s="137" t="s">
        <v>12</v>
      </c>
      <c r="P8" s="137" t="s">
        <v>13</v>
      </c>
      <c r="Q8" s="137" t="s">
        <v>35</v>
      </c>
      <c r="R8" s="137" t="s">
        <v>36</v>
      </c>
      <c r="S8" s="137" t="s">
        <v>37</v>
      </c>
      <c r="T8" s="137" t="s">
        <v>261</v>
      </c>
      <c r="U8" s="137" t="s">
        <v>262</v>
      </c>
      <c r="V8" s="137" t="s">
        <v>277</v>
      </c>
      <c r="W8" s="137" t="s">
        <v>278</v>
      </c>
      <c r="X8" s="137" t="s">
        <v>372</v>
      </c>
    </row>
    <row r="9" spans="1:24" ht="15">
      <c r="B9" s="138" t="s">
        <v>14</v>
      </c>
      <c r="C9" s="139" t="s">
        <v>291</v>
      </c>
      <c r="D9" s="140">
        <v>9340</v>
      </c>
      <c r="E9" s="140">
        <v>15115.5</v>
      </c>
      <c r="F9" s="140">
        <v>15548.1</v>
      </c>
      <c r="G9" s="140">
        <v>22981.050000000003</v>
      </c>
      <c r="H9" s="140">
        <v>29148.699999999997</v>
      </c>
      <c r="I9" s="140">
        <v>27175.27</v>
      </c>
      <c r="J9" s="141">
        <v>38315</v>
      </c>
      <c r="K9" s="140">
        <v>62443</v>
      </c>
      <c r="L9" s="140">
        <v>57815.28</v>
      </c>
      <c r="M9" s="142">
        <v>50720.21</v>
      </c>
      <c r="N9" s="142">
        <v>62225.73</v>
      </c>
      <c r="O9" s="142">
        <v>58690.670000000013</v>
      </c>
      <c r="P9" s="143">
        <v>63943.840000000004</v>
      </c>
      <c r="Q9" s="143">
        <v>59473.979999999996</v>
      </c>
      <c r="R9" s="143">
        <v>55215.450000000004</v>
      </c>
      <c r="S9" s="143">
        <v>58119.34</v>
      </c>
      <c r="T9" s="143">
        <v>47689.919999999998</v>
      </c>
      <c r="U9" s="143">
        <v>47010.97</v>
      </c>
      <c r="V9" s="143">
        <v>36975.32</v>
      </c>
      <c r="W9" s="143">
        <v>43515.45</v>
      </c>
      <c r="X9" s="143">
        <v>51943.74</v>
      </c>
    </row>
    <row r="10" spans="1:24" ht="15">
      <c r="B10" s="138" t="s">
        <v>15</v>
      </c>
      <c r="C10" s="139" t="s">
        <v>291</v>
      </c>
      <c r="D10" s="140">
        <v>3965</v>
      </c>
      <c r="E10" s="140">
        <v>6172</v>
      </c>
      <c r="F10" s="140">
        <v>9893.7000000000007</v>
      </c>
      <c r="G10" s="140">
        <v>14907.4</v>
      </c>
      <c r="H10" s="140">
        <v>18720.849999999999</v>
      </c>
      <c r="I10" s="140">
        <v>20233.939999999999</v>
      </c>
      <c r="J10" s="141">
        <v>25658</v>
      </c>
      <c r="K10" s="140">
        <v>25079</v>
      </c>
      <c r="L10" s="140">
        <v>32310.75</v>
      </c>
      <c r="M10" s="142">
        <v>42069.25</v>
      </c>
      <c r="N10" s="142">
        <v>29520.52</v>
      </c>
      <c r="O10" s="142">
        <v>24289.699999999997</v>
      </c>
      <c r="P10" s="143">
        <v>32532.260000000002</v>
      </c>
      <c r="Q10" s="143">
        <v>28902.609999999997</v>
      </c>
      <c r="R10" s="143">
        <v>29250.5</v>
      </c>
      <c r="S10" s="143">
        <v>23149.85</v>
      </c>
      <c r="T10" s="143">
        <v>25619.53</v>
      </c>
      <c r="U10" s="143">
        <v>26674.080000000002</v>
      </c>
      <c r="V10" s="143">
        <v>31339.980000000003</v>
      </c>
      <c r="W10" s="143">
        <v>27558.579999999998</v>
      </c>
      <c r="X10" s="143">
        <v>29826.670000000002</v>
      </c>
    </row>
    <row r="11" spans="1:24" ht="15">
      <c r="B11" s="138" t="s">
        <v>16</v>
      </c>
      <c r="C11" s="139" t="s">
        <v>291</v>
      </c>
      <c r="D11" s="140">
        <v>4698</v>
      </c>
      <c r="E11" s="140">
        <v>3954.3</v>
      </c>
      <c r="F11" s="140">
        <v>7438.89</v>
      </c>
      <c r="G11" s="140">
        <v>7961.7999999999993</v>
      </c>
      <c r="H11" s="140">
        <v>12854.4</v>
      </c>
      <c r="I11" s="140">
        <v>20159.310000000001</v>
      </c>
      <c r="J11" s="141">
        <v>18265</v>
      </c>
      <c r="K11" s="140">
        <v>30577</v>
      </c>
      <c r="L11" s="140">
        <v>28177.630001000001</v>
      </c>
      <c r="M11" s="142">
        <v>41192.5</v>
      </c>
      <c r="N11" s="142">
        <v>41257.800000000003</v>
      </c>
      <c r="O11" s="142">
        <v>45577.979999999996</v>
      </c>
      <c r="P11" s="143">
        <v>32461.479999999996</v>
      </c>
      <c r="Q11" s="143">
        <v>38663.19</v>
      </c>
      <c r="R11" s="143">
        <v>44997.84</v>
      </c>
      <c r="S11" s="143">
        <v>45894.07</v>
      </c>
      <c r="T11" s="143">
        <v>43396.18</v>
      </c>
      <c r="U11" s="143">
        <v>53441</v>
      </c>
      <c r="V11" s="143">
        <v>46904.350000000006</v>
      </c>
      <c r="W11" s="143">
        <v>48344.34</v>
      </c>
      <c r="X11" s="143">
        <v>38575.26</v>
      </c>
    </row>
    <row r="12" spans="1:24" ht="15">
      <c r="B12" s="138" t="s">
        <v>17</v>
      </c>
      <c r="C12" s="139" t="s">
        <v>291</v>
      </c>
      <c r="D12" s="141">
        <v>0</v>
      </c>
      <c r="E12" s="141">
        <v>0</v>
      </c>
      <c r="F12" s="141">
        <v>0</v>
      </c>
      <c r="G12" s="140">
        <v>311</v>
      </c>
      <c r="H12" s="140">
        <v>1372.4</v>
      </c>
      <c r="I12" s="140">
        <v>5117.7300000000005</v>
      </c>
      <c r="J12" s="141">
        <v>3492</v>
      </c>
      <c r="K12" s="140">
        <v>4040</v>
      </c>
      <c r="L12" s="140">
        <v>3516.0499999999997</v>
      </c>
      <c r="M12" s="142">
        <v>6216.6799999999994</v>
      </c>
      <c r="N12" s="142">
        <v>4537.0599999999995</v>
      </c>
      <c r="O12" s="142">
        <v>5633.61</v>
      </c>
      <c r="P12" s="143">
        <v>7582.77</v>
      </c>
      <c r="Q12" s="143">
        <v>3993.5800000000004</v>
      </c>
      <c r="R12" s="143">
        <v>9981.61</v>
      </c>
      <c r="S12" s="143">
        <v>10846.75</v>
      </c>
      <c r="T12" s="143">
        <v>4271.83</v>
      </c>
      <c r="U12" s="143">
        <v>7308.6399999999994</v>
      </c>
      <c r="V12" s="143">
        <v>9663.26</v>
      </c>
      <c r="W12" s="143">
        <v>9191.9</v>
      </c>
      <c r="X12" s="143">
        <v>2835.8</v>
      </c>
    </row>
    <row r="13" spans="1:24" ht="15">
      <c r="B13" s="138" t="s">
        <v>18</v>
      </c>
      <c r="C13" s="139" t="s">
        <v>291</v>
      </c>
      <c r="D13" s="140">
        <v>3986</v>
      </c>
      <c r="E13" s="140">
        <v>6075</v>
      </c>
      <c r="F13" s="140">
        <v>9692.61</v>
      </c>
      <c r="G13" s="140">
        <v>12492.9</v>
      </c>
      <c r="H13" s="140">
        <v>18444.98</v>
      </c>
      <c r="I13" s="140">
        <v>18634.41</v>
      </c>
      <c r="J13" s="141">
        <v>28708</v>
      </c>
      <c r="K13" s="140">
        <v>26332</v>
      </c>
      <c r="L13" s="140">
        <v>28028.93</v>
      </c>
      <c r="M13" s="142">
        <v>43234.9</v>
      </c>
      <c r="N13" s="142">
        <v>28573.98</v>
      </c>
      <c r="O13" s="142">
        <v>29411.609999999997</v>
      </c>
      <c r="P13" s="143">
        <v>37019.86</v>
      </c>
      <c r="Q13" s="143">
        <v>32395.989999999998</v>
      </c>
      <c r="R13" s="143">
        <v>38008.31</v>
      </c>
      <c r="S13" s="143">
        <v>36532.570000000007</v>
      </c>
      <c r="T13" s="143">
        <v>40210.200000000004</v>
      </c>
      <c r="U13" s="143">
        <v>32799.17</v>
      </c>
      <c r="V13" s="143">
        <v>44392.380000000005</v>
      </c>
      <c r="W13" s="143">
        <v>46508.53</v>
      </c>
      <c r="X13" s="143">
        <v>35788.800000000003</v>
      </c>
    </row>
    <row r="14" spans="1:24" ht="15">
      <c r="B14" s="138" t="s">
        <v>178</v>
      </c>
      <c r="C14" s="139" t="s">
        <v>291</v>
      </c>
      <c r="D14" s="141">
        <v>0</v>
      </c>
      <c r="E14" s="141">
        <v>0</v>
      </c>
      <c r="F14" s="141">
        <v>0</v>
      </c>
      <c r="G14" s="141">
        <v>0</v>
      </c>
      <c r="H14" s="141">
        <v>0</v>
      </c>
      <c r="I14" s="141">
        <v>0</v>
      </c>
      <c r="J14" s="141">
        <v>0</v>
      </c>
      <c r="K14" s="141">
        <v>0</v>
      </c>
      <c r="L14" s="141">
        <v>0</v>
      </c>
      <c r="M14" s="141">
        <v>0</v>
      </c>
      <c r="N14" s="141">
        <v>0</v>
      </c>
      <c r="O14" s="141">
        <v>0</v>
      </c>
      <c r="P14" s="143">
        <v>450</v>
      </c>
      <c r="Q14" s="143">
        <v>1021</v>
      </c>
      <c r="R14" s="143">
        <v>5840</v>
      </c>
      <c r="S14" s="143">
        <v>9374.5</v>
      </c>
      <c r="T14" s="143">
        <v>15478.699999999999</v>
      </c>
      <c r="U14" s="143">
        <v>16814.3</v>
      </c>
      <c r="V14" s="143">
        <v>26123.1</v>
      </c>
      <c r="W14" s="143">
        <v>22102.400000000001</v>
      </c>
      <c r="X14" s="143">
        <v>19813</v>
      </c>
    </row>
    <row r="15" spans="1:24" ht="15">
      <c r="B15" s="138" t="s">
        <v>19</v>
      </c>
      <c r="C15" s="139" t="s">
        <v>291</v>
      </c>
      <c r="D15" s="140">
        <v>1150</v>
      </c>
      <c r="E15" s="140">
        <v>542</v>
      </c>
      <c r="F15" s="140">
        <v>393</v>
      </c>
      <c r="G15" s="140">
        <v>816</v>
      </c>
      <c r="H15" s="140">
        <v>2184.0699999999997</v>
      </c>
      <c r="I15" s="140">
        <v>7775.39</v>
      </c>
      <c r="J15" s="141">
        <v>16539</v>
      </c>
      <c r="K15" s="140">
        <v>14784</v>
      </c>
      <c r="L15" s="140">
        <v>9942.92</v>
      </c>
      <c r="M15" s="142">
        <v>9595.89</v>
      </c>
      <c r="N15" s="142">
        <v>12477.89</v>
      </c>
      <c r="O15" s="142">
        <v>12880.380000000001</v>
      </c>
      <c r="P15" s="143">
        <v>12314.09</v>
      </c>
      <c r="Q15" s="143">
        <v>9546.5</v>
      </c>
      <c r="R15" s="143">
        <v>5412.5</v>
      </c>
      <c r="S15" s="143">
        <v>2869</v>
      </c>
      <c r="T15" s="143">
        <v>3824.7</v>
      </c>
      <c r="U15" s="143">
        <v>6817.5</v>
      </c>
      <c r="V15" s="143">
        <v>16164</v>
      </c>
      <c r="W15" s="143">
        <v>23091.5</v>
      </c>
      <c r="X15" s="143">
        <v>18130.5</v>
      </c>
    </row>
    <row r="16" spans="1:24" ht="15">
      <c r="B16" s="144" t="s">
        <v>20</v>
      </c>
      <c r="C16" s="145" t="s">
        <v>291</v>
      </c>
      <c r="D16" s="146">
        <v>0</v>
      </c>
      <c r="E16" s="146">
        <v>0</v>
      </c>
      <c r="F16" s="146">
        <v>0</v>
      </c>
      <c r="G16" s="142">
        <v>200</v>
      </c>
      <c r="H16" s="142">
        <v>1602</v>
      </c>
      <c r="I16" s="142">
        <v>1632</v>
      </c>
      <c r="J16" s="142">
        <v>1632</v>
      </c>
      <c r="K16" s="142">
        <v>1632</v>
      </c>
      <c r="L16" s="142">
        <v>1632</v>
      </c>
      <c r="M16" s="142">
        <v>1632</v>
      </c>
      <c r="N16" s="142">
        <v>1632</v>
      </c>
      <c r="O16" s="142">
        <v>0</v>
      </c>
      <c r="P16" s="143">
        <v>0</v>
      </c>
      <c r="Q16" s="143">
        <v>0</v>
      </c>
      <c r="R16" s="143">
        <v>0</v>
      </c>
      <c r="S16" s="143">
        <v>0</v>
      </c>
      <c r="T16" s="143">
        <v>0</v>
      </c>
      <c r="U16" s="143">
        <v>0</v>
      </c>
      <c r="V16" s="143">
        <v>0</v>
      </c>
      <c r="W16" s="143">
        <v>0</v>
      </c>
      <c r="X16" s="143">
        <v>0</v>
      </c>
    </row>
    <row r="17" spans="1:24" ht="15">
      <c r="B17" s="144" t="s">
        <v>242</v>
      </c>
      <c r="C17" s="145" t="s">
        <v>291</v>
      </c>
      <c r="D17" s="146"/>
      <c r="E17" s="146"/>
      <c r="F17" s="146"/>
      <c r="G17" s="142"/>
      <c r="H17" s="142"/>
      <c r="I17" s="142"/>
      <c r="J17" s="142"/>
      <c r="K17" s="142"/>
      <c r="L17" s="142"/>
      <c r="M17" s="142"/>
      <c r="N17" s="142"/>
      <c r="O17" s="142"/>
      <c r="P17" s="143"/>
      <c r="Q17" s="143"/>
      <c r="R17" s="143"/>
      <c r="S17" s="143">
        <v>3132.3199999999997</v>
      </c>
      <c r="T17" s="143">
        <v>5315.6100000000006</v>
      </c>
      <c r="U17" s="143">
        <v>4461.43</v>
      </c>
      <c r="V17" s="143">
        <v>3518.9500000000003</v>
      </c>
      <c r="W17" s="143">
        <v>7426.87</v>
      </c>
      <c r="X17" s="143">
        <v>10074.709999999999</v>
      </c>
    </row>
    <row r="18" spans="1:24" ht="15">
      <c r="B18" s="144" t="s">
        <v>267</v>
      </c>
      <c r="C18" s="145" t="s">
        <v>291</v>
      </c>
      <c r="D18" s="146"/>
      <c r="E18" s="146"/>
      <c r="F18" s="146"/>
      <c r="G18" s="142"/>
      <c r="H18" s="142"/>
      <c r="I18" s="142"/>
      <c r="J18" s="142"/>
      <c r="K18" s="142"/>
      <c r="L18" s="142"/>
      <c r="M18" s="142"/>
      <c r="N18" s="142"/>
      <c r="O18" s="142"/>
      <c r="P18" s="143"/>
      <c r="Q18" s="143"/>
      <c r="R18" s="143"/>
      <c r="S18" s="143"/>
      <c r="T18" s="143"/>
      <c r="U18" s="143">
        <v>936</v>
      </c>
      <c r="V18" s="143">
        <v>2746.7999999999997</v>
      </c>
      <c r="W18" s="143">
        <v>3246.4500000000003</v>
      </c>
      <c r="X18" s="143">
        <v>2657.7599999999998</v>
      </c>
    </row>
    <row r="19" spans="1:24" ht="15">
      <c r="B19" s="138" t="s">
        <v>21</v>
      </c>
      <c r="C19" s="139" t="s">
        <v>291</v>
      </c>
      <c r="D19" s="140">
        <v>2949</v>
      </c>
      <c r="E19" s="140">
        <v>4818</v>
      </c>
      <c r="F19" s="140">
        <v>6460.2400000000016</v>
      </c>
      <c r="G19" s="140">
        <v>7579.1999999999989</v>
      </c>
      <c r="H19" s="140">
        <v>14959.2</v>
      </c>
      <c r="I19" s="140">
        <v>14820</v>
      </c>
      <c r="J19" s="141">
        <v>17258</v>
      </c>
      <c r="K19" s="140">
        <v>18142</v>
      </c>
      <c r="L19" s="140">
        <v>27541.74</v>
      </c>
      <c r="M19" s="142">
        <v>31496.660000000003</v>
      </c>
      <c r="N19" s="142">
        <v>35249.299999999996</v>
      </c>
      <c r="O19" s="142">
        <v>36603.609999999993</v>
      </c>
      <c r="P19" s="143">
        <v>35328.469999999987</v>
      </c>
      <c r="Q19" s="143">
        <v>37580.19999999999</v>
      </c>
      <c r="R19" s="143">
        <v>39728</v>
      </c>
      <c r="S19" s="143">
        <v>40289.019999999997</v>
      </c>
      <c r="T19" s="143">
        <v>39308</v>
      </c>
      <c r="U19" s="143">
        <v>41543.9</v>
      </c>
      <c r="V19" s="143">
        <v>44282.34</v>
      </c>
      <c r="W19" s="143">
        <v>60857.11</v>
      </c>
      <c r="X19" s="143">
        <v>55648.11</v>
      </c>
    </row>
    <row r="20" spans="1:24" ht="15">
      <c r="B20" s="211" t="s">
        <v>22</v>
      </c>
      <c r="C20" s="212" t="s">
        <v>291</v>
      </c>
      <c r="D20" s="213">
        <v>26088</v>
      </c>
      <c r="E20" s="213">
        <v>36676.800000000003</v>
      </c>
      <c r="F20" s="213">
        <v>49426.540000000008</v>
      </c>
      <c r="G20" s="213">
        <v>67249.350000000006</v>
      </c>
      <c r="H20" s="213">
        <v>99286.599999999991</v>
      </c>
      <c r="I20" s="213">
        <v>115548.05</v>
      </c>
      <c r="J20" s="214">
        <v>149867</v>
      </c>
      <c r="K20" s="213">
        <v>183029</v>
      </c>
      <c r="L20" s="213">
        <v>188965.300001</v>
      </c>
      <c r="M20" s="213">
        <v>226158.09</v>
      </c>
      <c r="N20" s="213">
        <v>215474.27999999997</v>
      </c>
      <c r="O20" s="213">
        <v>213087.55999999997</v>
      </c>
      <c r="P20" s="213">
        <v>221632.77000000002</v>
      </c>
      <c r="Q20" s="213">
        <v>211577.05</v>
      </c>
      <c r="R20" s="213">
        <v>228434.21000000002</v>
      </c>
      <c r="S20" s="213">
        <v>230207.42</v>
      </c>
      <c r="T20" s="213">
        <v>225114.67000000004</v>
      </c>
      <c r="U20" s="213">
        <v>237806.98999999996</v>
      </c>
      <c r="V20" s="213">
        <v>262110.48</v>
      </c>
      <c r="W20" s="213">
        <v>291843.13</v>
      </c>
      <c r="X20" s="213">
        <v>265294.35000000003</v>
      </c>
    </row>
    <row r="21" spans="1:24" ht="15">
      <c r="B21" s="147"/>
      <c r="C21" s="148"/>
      <c r="D21" s="149"/>
      <c r="E21" s="149"/>
      <c r="F21" s="149"/>
      <c r="G21" s="149"/>
      <c r="H21" s="149"/>
      <c r="I21" s="149"/>
      <c r="J21" s="150"/>
      <c r="K21" s="149"/>
      <c r="L21" s="149"/>
      <c r="M21" s="151"/>
      <c r="N21" s="138"/>
      <c r="O21" s="138"/>
      <c r="P21" s="138"/>
      <c r="Q21" s="138"/>
      <c r="R21" s="152"/>
      <c r="S21" s="152"/>
      <c r="T21" s="152"/>
      <c r="U21" s="152"/>
      <c r="V21" s="152"/>
      <c r="W21" s="152"/>
      <c r="X21" s="152"/>
    </row>
    <row r="22" spans="1:24" ht="15">
      <c r="A22" s="8" t="s">
        <v>173</v>
      </c>
      <c r="B22" s="135" t="s">
        <v>292</v>
      </c>
      <c r="C22" s="136" t="s">
        <v>290</v>
      </c>
      <c r="D22" s="137" t="s">
        <v>1</v>
      </c>
      <c r="E22" s="137" t="s">
        <v>2</v>
      </c>
      <c r="F22" s="137" t="s">
        <v>3</v>
      </c>
      <c r="G22" s="137" t="s">
        <v>4</v>
      </c>
      <c r="H22" s="137" t="s">
        <v>5</v>
      </c>
      <c r="I22" s="137" t="s">
        <v>6</v>
      </c>
      <c r="J22" s="137" t="s">
        <v>7</v>
      </c>
      <c r="K22" s="137" t="s">
        <v>8</v>
      </c>
      <c r="L22" s="137" t="s">
        <v>9</v>
      </c>
      <c r="M22" s="137" t="s">
        <v>10</v>
      </c>
      <c r="N22" s="137" t="s">
        <v>11</v>
      </c>
      <c r="O22" s="137" t="s">
        <v>12</v>
      </c>
      <c r="P22" s="137" t="s">
        <v>13</v>
      </c>
      <c r="Q22" s="137" t="s">
        <v>35</v>
      </c>
      <c r="R22" s="137" t="s">
        <v>36</v>
      </c>
      <c r="S22" s="137" t="s">
        <v>37</v>
      </c>
      <c r="T22" s="137" t="s">
        <v>261</v>
      </c>
      <c r="U22" s="137" t="s">
        <v>262</v>
      </c>
      <c r="V22" s="137" t="s">
        <v>277</v>
      </c>
      <c r="W22" s="137" t="s">
        <v>278</v>
      </c>
      <c r="X22" s="137" t="s">
        <v>372</v>
      </c>
    </row>
    <row r="23" spans="1:24" ht="15">
      <c r="B23" s="144" t="s">
        <v>23</v>
      </c>
      <c r="C23" s="145" t="s">
        <v>291</v>
      </c>
      <c r="D23" s="142">
        <v>22123</v>
      </c>
      <c r="E23" s="142">
        <v>30504.800000000003</v>
      </c>
      <c r="F23" s="142">
        <v>39532.840000000011</v>
      </c>
      <c r="G23" s="142">
        <v>54527.950000000004</v>
      </c>
      <c r="H23" s="142">
        <v>82231.349999999991</v>
      </c>
      <c r="I23" s="142">
        <v>79410.38</v>
      </c>
      <c r="J23" s="142">
        <v>110231</v>
      </c>
      <c r="K23" s="142">
        <v>106626</v>
      </c>
      <c r="L23" s="142">
        <v>118686.08000099997</v>
      </c>
      <c r="M23" s="142">
        <v>122998.03000000001</v>
      </c>
      <c r="N23" s="142">
        <v>130165</v>
      </c>
      <c r="O23" s="142">
        <v>133692</v>
      </c>
      <c r="P23" s="143">
        <v>124172.04</v>
      </c>
      <c r="Q23" s="143">
        <v>120064.56</v>
      </c>
      <c r="R23" s="143">
        <v>121260.11000000002</v>
      </c>
      <c r="S23" s="143">
        <v>124912.19999999998</v>
      </c>
      <c r="T23" s="143">
        <v>107680.81999999999</v>
      </c>
      <c r="U23" s="143">
        <v>105882.87000000001</v>
      </c>
      <c r="V23" s="143">
        <v>111008.54000000001</v>
      </c>
      <c r="W23" s="143">
        <v>112360.80999999997</v>
      </c>
      <c r="X23" s="143">
        <v>97811.700000000012</v>
      </c>
    </row>
    <row r="24" spans="1:24" ht="15">
      <c r="B24" s="144" t="s">
        <v>24</v>
      </c>
      <c r="C24" s="145" t="s">
        <v>291</v>
      </c>
      <c r="D24" s="146">
        <v>0</v>
      </c>
      <c r="E24" s="146">
        <v>0</v>
      </c>
      <c r="F24" s="146">
        <v>0</v>
      </c>
      <c r="G24" s="146">
        <v>0</v>
      </c>
      <c r="H24" s="142">
        <v>0</v>
      </c>
      <c r="I24" s="142">
        <v>14264</v>
      </c>
      <c r="J24" s="142">
        <v>13645</v>
      </c>
      <c r="K24" s="142">
        <v>47709</v>
      </c>
      <c r="L24" s="142">
        <v>37694</v>
      </c>
      <c r="M24" s="142">
        <v>61262.92</v>
      </c>
      <c r="N24" s="142">
        <v>54350</v>
      </c>
      <c r="O24" s="140">
        <v>55811</v>
      </c>
      <c r="P24" s="143">
        <v>60055.700000000004</v>
      </c>
      <c r="Q24" s="143">
        <v>64486.200000000004</v>
      </c>
      <c r="R24" s="143">
        <v>70516.81</v>
      </c>
      <c r="S24" s="143">
        <v>72157</v>
      </c>
      <c r="T24" s="143">
        <v>86306.690000000017</v>
      </c>
      <c r="U24" s="143">
        <v>97367.29</v>
      </c>
      <c r="V24" s="143">
        <v>109178.3</v>
      </c>
      <c r="W24" s="143">
        <v>142731.84</v>
      </c>
      <c r="X24" s="143">
        <v>134820.18000000002</v>
      </c>
    </row>
    <row r="25" spans="1:24" ht="15">
      <c r="B25" s="144" t="s">
        <v>25</v>
      </c>
      <c r="C25" s="145" t="s">
        <v>291</v>
      </c>
      <c r="D25" s="142">
        <v>3965</v>
      </c>
      <c r="E25" s="142">
        <v>6172</v>
      </c>
      <c r="F25" s="142">
        <v>9893.7000000000007</v>
      </c>
      <c r="G25" s="142">
        <v>15218.4</v>
      </c>
      <c r="H25" s="142">
        <v>20093.25</v>
      </c>
      <c r="I25" s="142">
        <v>25351.67</v>
      </c>
      <c r="J25" s="142">
        <v>29150</v>
      </c>
      <c r="K25" s="142">
        <v>29119</v>
      </c>
      <c r="L25" s="142">
        <v>35826.800000000003</v>
      </c>
      <c r="M25" s="142">
        <v>48285.93</v>
      </c>
      <c r="N25" s="142">
        <v>34057</v>
      </c>
      <c r="O25" s="142">
        <v>29655</v>
      </c>
      <c r="P25" s="143">
        <v>40115.03</v>
      </c>
      <c r="Q25" s="143">
        <v>26005.289999999997</v>
      </c>
      <c r="R25" s="143">
        <v>32938.61</v>
      </c>
      <c r="S25" s="143">
        <v>36052.22</v>
      </c>
      <c r="T25" s="143">
        <v>31127.160000000003</v>
      </c>
      <c r="U25" s="143">
        <v>34556.22</v>
      </c>
      <c r="V25" s="143">
        <v>41923.640000000007</v>
      </c>
      <c r="W25" s="143">
        <v>36750.479999999996</v>
      </c>
      <c r="X25" s="143">
        <v>32662.47</v>
      </c>
    </row>
    <row r="26" spans="1:24" ht="15">
      <c r="B26" s="211" t="s">
        <v>22</v>
      </c>
      <c r="C26" s="212" t="s">
        <v>291</v>
      </c>
      <c r="D26" s="213">
        <v>26088</v>
      </c>
      <c r="E26" s="213">
        <v>36676.800000000003</v>
      </c>
      <c r="F26" s="213">
        <v>49426.540000000008</v>
      </c>
      <c r="G26" s="213">
        <v>69746.350000000006</v>
      </c>
      <c r="H26" s="213">
        <v>102324.59999999999</v>
      </c>
      <c r="I26" s="213">
        <v>119026.05</v>
      </c>
      <c r="J26" s="214">
        <v>153026</v>
      </c>
      <c r="K26" s="213">
        <v>183454</v>
      </c>
      <c r="L26" s="213">
        <v>192206.88000099995</v>
      </c>
      <c r="M26" s="213">
        <v>232546.88</v>
      </c>
      <c r="N26" s="213">
        <v>218572</v>
      </c>
      <c r="O26" s="213">
        <v>219158</v>
      </c>
      <c r="P26" s="213">
        <v>224342.77</v>
      </c>
      <c r="Q26" s="213">
        <v>210556.05000000002</v>
      </c>
      <c r="R26" s="213">
        <v>224715.53000000003</v>
      </c>
      <c r="S26" s="213">
        <v>233121.41999999998</v>
      </c>
      <c r="T26" s="213">
        <v>225114.67</v>
      </c>
      <c r="U26" s="213">
        <v>237806.38</v>
      </c>
      <c r="V26" s="213">
        <v>262110.48000000004</v>
      </c>
      <c r="W26" s="213">
        <v>291843.12999999995</v>
      </c>
      <c r="X26" s="213">
        <v>265294.35000000003</v>
      </c>
    </row>
    <row r="27" spans="1:24" ht="15">
      <c r="B27" s="153" t="s">
        <v>26</v>
      </c>
      <c r="C27" s="154"/>
      <c r="D27" s="155">
        <v>0.15198558724317693</v>
      </c>
      <c r="E27" s="155">
        <v>0.16828076604283906</v>
      </c>
      <c r="F27" s="155">
        <v>0.20016978732478541</v>
      </c>
      <c r="G27" s="155">
        <v>0.21819636439756343</v>
      </c>
      <c r="H27" s="155">
        <v>0.196367735617828</v>
      </c>
      <c r="I27" s="155">
        <v>0.21299261800252967</v>
      </c>
      <c r="J27" s="155">
        <v>0.19049050488152341</v>
      </c>
      <c r="K27" s="155">
        <v>0.15872643823519791</v>
      </c>
      <c r="L27" s="155">
        <v>0.18639707381865631</v>
      </c>
      <c r="M27" s="155">
        <v>0.20763955207655332</v>
      </c>
      <c r="N27" s="155">
        <v>0.155815932507366</v>
      </c>
      <c r="O27" s="155">
        <v>0.13531333558437292</v>
      </c>
      <c r="P27" s="155">
        <v>0.17881133410272149</v>
      </c>
      <c r="Q27" s="155">
        <v>0.12350768358353985</v>
      </c>
      <c r="R27" s="155">
        <v>0.14657914386246468</v>
      </c>
      <c r="S27" s="155">
        <v>0.15464996738609435</v>
      </c>
      <c r="T27" s="155">
        <v>0.13827246354047029</v>
      </c>
      <c r="U27" s="155">
        <v>0.14531241760628963</v>
      </c>
      <c r="V27" s="155">
        <v>0.15994644700967317</v>
      </c>
      <c r="W27" s="155">
        <v>0.12592545865307847</v>
      </c>
      <c r="X27" s="155">
        <v>0.12311785004090738</v>
      </c>
    </row>
    <row r="28" spans="1:24" ht="15">
      <c r="B28" s="156"/>
      <c r="C28" s="157"/>
      <c r="D28" s="151"/>
      <c r="E28" s="151"/>
      <c r="F28" s="151"/>
      <c r="G28" s="151"/>
      <c r="H28" s="151"/>
      <c r="I28" s="151"/>
      <c r="J28" s="151"/>
      <c r="K28" s="151"/>
      <c r="L28" s="151"/>
      <c r="M28" s="151"/>
      <c r="N28" s="151"/>
      <c r="O28" s="151"/>
      <c r="P28" s="138"/>
      <c r="Q28" s="138"/>
      <c r="R28" s="138"/>
      <c r="S28" s="138"/>
      <c r="T28" s="138"/>
      <c r="U28" s="138"/>
      <c r="V28" s="138"/>
      <c r="W28" s="138"/>
      <c r="X28" s="138"/>
    </row>
    <row r="29" spans="1:24" ht="15">
      <c r="B29" s="156"/>
      <c r="C29" s="157"/>
      <c r="D29" s="151"/>
      <c r="E29" s="151"/>
      <c r="F29" s="151"/>
      <c r="G29" s="151"/>
      <c r="H29" s="151"/>
      <c r="I29" s="151"/>
      <c r="J29" s="151"/>
      <c r="K29" s="151"/>
      <c r="L29" s="151"/>
      <c r="M29" s="151"/>
      <c r="N29" s="151"/>
      <c r="O29" s="151"/>
      <c r="P29" s="138"/>
      <c r="Q29" s="138"/>
      <c r="R29" s="138"/>
      <c r="S29" s="138"/>
      <c r="T29" s="138"/>
      <c r="U29" s="138"/>
      <c r="V29" s="138"/>
      <c r="W29" s="138"/>
      <c r="X29" s="138"/>
    </row>
    <row r="30" spans="1:24" ht="15">
      <c r="A30" s="8" t="s">
        <v>173</v>
      </c>
      <c r="B30" s="215" t="s">
        <v>29</v>
      </c>
      <c r="C30" s="133"/>
      <c r="D30" s="134"/>
      <c r="E30" s="134"/>
      <c r="F30" s="134"/>
      <c r="G30" s="134"/>
      <c r="H30" s="134"/>
      <c r="I30" s="134"/>
      <c r="J30" s="134"/>
      <c r="K30" s="134"/>
      <c r="L30" s="134"/>
      <c r="M30" s="134"/>
      <c r="N30" s="134"/>
      <c r="O30" s="134"/>
      <c r="P30" s="134"/>
      <c r="Q30" s="134"/>
      <c r="R30" s="134"/>
      <c r="S30" s="134"/>
      <c r="T30" s="134"/>
      <c r="U30" s="134"/>
      <c r="V30" s="134"/>
      <c r="W30" s="134"/>
      <c r="X30" s="134"/>
    </row>
    <row r="31" spans="1:24" ht="15">
      <c r="B31" s="135" t="s">
        <v>285</v>
      </c>
      <c r="C31" s="136" t="s">
        <v>290</v>
      </c>
      <c r="D31" s="137" t="s">
        <v>1</v>
      </c>
      <c r="E31" s="137" t="s">
        <v>2</v>
      </c>
      <c r="F31" s="137" t="s">
        <v>3</v>
      </c>
      <c r="G31" s="137" t="s">
        <v>4</v>
      </c>
      <c r="H31" s="137" t="s">
        <v>5</v>
      </c>
      <c r="I31" s="137" t="s">
        <v>6</v>
      </c>
      <c r="J31" s="137" t="s">
        <v>7</v>
      </c>
      <c r="K31" s="137" t="s">
        <v>8</v>
      </c>
      <c r="L31" s="137" t="s">
        <v>9</v>
      </c>
      <c r="M31" s="137" t="s">
        <v>10</v>
      </c>
      <c r="N31" s="137" t="s">
        <v>11</v>
      </c>
      <c r="O31" s="137" t="s">
        <v>12</v>
      </c>
      <c r="P31" s="137" t="s">
        <v>13</v>
      </c>
      <c r="Q31" s="137" t="s">
        <v>35</v>
      </c>
      <c r="R31" s="137" t="s">
        <v>36</v>
      </c>
      <c r="S31" s="137" t="s">
        <v>37</v>
      </c>
      <c r="T31" s="137" t="s">
        <v>261</v>
      </c>
      <c r="U31" s="137" t="s">
        <v>262</v>
      </c>
      <c r="V31" s="137" t="s">
        <v>277</v>
      </c>
      <c r="W31" s="137" t="s">
        <v>278</v>
      </c>
      <c r="X31" s="137" t="s">
        <v>372</v>
      </c>
    </row>
    <row r="32" spans="1:24" ht="15">
      <c r="B32" s="138" t="s">
        <v>14</v>
      </c>
      <c r="C32" s="159" t="s">
        <v>295</v>
      </c>
      <c r="D32" s="160">
        <v>2.4113490364025698</v>
      </c>
      <c r="E32" s="160">
        <v>2.3762715755350472</v>
      </c>
      <c r="F32" s="160">
        <v>2.773400519124523</v>
      </c>
      <c r="G32" s="160">
        <v>2.5570539601241951</v>
      </c>
      <c r="H32" s="160">
        <v>3.0531092833582059</v>
      </c>
      <c r="I32" s="161">
        <v>2.0468419632997206</v>
      </c>
      <c r="J32" s="161">
        <v>1.4544695289051286</v>
      </c>
      <c r="K32" s="161">
        <v>3.0900341111093317</v>
      </c>
      <c r="L32" s="161">
        <v>2.5550679507375911</v>
      </c>
      <c r="M32" s="161">
        <v>2.4735610236038061</v>
      </c>
      <c r="N32" s="161">
        <v>2.2109503576735858</v>
      </c>
      <c r="O32" s="161">
        <v>2.9195087236373789</v>
      </c>
      <c r="P32" s="161">
        <v>3.2110375881085647</v>
      </c>
      <c r="Q32" s="161">
        <v>2.8184869790957325</v>
      </c>
      <c r="R32" s="161">
        <v>2.8679090618296144</v>
      </c>
      <c r="S32" s="161">
        <v>2.19861976257023</v>
      </c>
      <c r="T32" s="161">
        <v>3.1529142032429247</v>
      </c>
      <c r="U32" s="161">
        <v>2.7289181560135058</v>
      </c>
      <c r="V32" s="161">
        <v>2.7993495198959741</v>
      </c>
      <c r="W32" s="161">
        <v>2.9557547951359808</v>
      </c>
      <c r="X32" s="161">
        <v>1.7834524429700283</v>
      </c>
    </row>
    <row r="33" spans="1:24" ht="15">
      <c r="B33" s="138" t="s">
        <v>15</v>
      </c>
      <c r="C33" s="159" t="s">
        <v>295</v>
      </c>
      <c r="D33" s="160">
        <v>1.967112232030265</v>
      </c>
      <c r="E33" s="160">
        <v>1.9664165586519764</v>
      </c>
      <c r="F33" s="160">
        <v>2.0444668829659278</v>
      </c>
      <c r="G33" s="160">
        <v>1.6371343364524471</v>
      </c>
      <c r="H33" s="160">
        <v>2.8550002270196067</v>
      </c>
      <c r="I33" s="161">
        <v>1.7347304331237512</v>
      </c>
      <c r="J33" s="161">
        <v>1.6078416088549381</v>
      </c>
      <c r="K33" s="161">
        <v>1.9496991715334344</v>
      </c>
      <c r="L33" s="161">
        <v>1.6035295609046525</v>
      </c>
      <c r="M33" s="161">
        <v>1.5107024240643503</v>
      </c>
      <c r="N33" s="161">
        <v>1.2838527234615109</v>
      </c>
      <c r="O33" s="161">
        <v>1.9456889514526441</v>
      </c>
      <c r="P33" s="161">
        <v>2.4599328481943763</v>
      </c>
      <c r="Q33" s="161">
        <v>2.4238233372349418</v>
      </c>
      <c r="R33" s="161">
        <v>2.4789421056947094</v>
      </c>
      <c r="S33" s="161">
        <v>1.1878677134623814</v>
      </c>
      <c r="T33" s="161">
        <v>1.4388763545019732</v>
      </c>
      <c r="U33" s="161">
        <v>1.9858185193266273</v>
      </c>
      <c r="V33" s="161">
        <v>2.2163936270859135</v>
      </c>
      <c r="W33" s="161">
        <v>1.7904569103342773</v>
      </c>
      <c r="X33" s="161">
        <v>1.0456497490333319</v>
      </c>
    </row>
    <row r="34" spans="1:24" ht="15">
      <c r="B34" s="138" t="s">
        <v>16</v>
      </c>
      <c r="C34" s="159" t="s">
        <v>295</v>
      </c>
      <c r="D34" s="160">
        <v>7.048297147722435</v>
      </c>
      <c r="E34" s="160">
        <v>8.1875173861366104</v>
      </c>
      <c r="F34" s="160">
        <v>9.5938119800131449</v>
      </c>
      <c r="G34" s="160">
        <v>7.9496508737555169</v>
      </c>
      <c r="H34" s="160">
        <v>8.8584884672554445</v>
      </c>
      <c r="I34" s="161">
        <v>7.0566608182522117</v>
      </c>
      <c r="J34" s="161">
        <v>5.4365179304681082</v>
      </c>
      <c r="K34" s="161">
        <v>6.1336625568237562</v>
      </c>
      <c r="L34" s="161">
        <v>5.6471487186835834</v>
      </c>
      <c r="M34" s="161">
        <v>5.1613943370773265</v>
      </c>
      <c r="N34" s="161">
        <v>5.497021169330405</v>
      </c>
      <c r="O34" s="161">
        <v>6.1746134723263744</v>
      </c>
      <c r="P34" s="161">
        <v>6.2228364775107634</v>
      </c>
      <c r="Q34" s="161">
        <v>6.0190031868867404</v>
      </c>
      <c r="R34" s="161">
        <v>5.339539844219523</v>
      </c>
      <c r="S34" s="161">
        <v>4.471386677147887</v>
      </c>
      <c r="T34" s="161">
        <v>6.4043735818303382</v>
      </c>
      <c r="U34" s="161">
        <v>5.8889445776217348</v>
      </c>
      <c r="V34" s="161">
        <v>5.8977800601684658</v>
      </c>
      <c r="W34" s="161">
        <v>6.1520966053109829</v>
      </c>
      <c r="X34" s="161">
        <v>4.8653945559926237</v>
      </c>
    </row>
    <row r="35" spans="1:24" ht="15">
      <c r="B35" s="138" t="s">
        <v>17</v>
      </c>
      <c r="C35" s="159" t="s">
        <v>295</v>
      </c>
      <c r="D35" s="162" t="s">
        <v>260</v>
      </c>
      <c r="E35" s="162" t="s">
        <v>260</v>
      </c>
      <c r="F35" s="162" t="s">
        <v>260</v>
      </c>
      <c r="G35" s="160">
        <v>4.0263697749196146</v>
      </c>
      <c r="H35" s="160">
        <v>3.0954233459632761</v>
      </c>
      <c r="I35" s="161">
        <v>3.1556039494072561</v>
      </c>
      <c r="J35" s="161">
        <v>5.7425544100801833</v>
      </c>
      <c r="K35" s="161">
        <v>3.9663366336633663</v>
      </c>
      <c r="L35" s="161">
        <v>3.011136798017982</v>
      </c>
      <c r="M35" s="161">
        <v>3.9704579700385403</v>
      </c>
      <c r="N35" s="161">
        <v>3.4055092945652032</v>
      </c>
      <c r="O35" s="161">
        <v>6.5597171513470061</v>
      </c>
      <c r="P35" s="161">
        <v>3.9469732037237053</v>
      </c>
      <c r="Q35" s="161">
        <v>3.8950039112197046</v>
      </c>
      <c r="R35" s="161">
        <v>4.5236112731312881</v>
      </c>
      <c r="S35" s="161">
        <v>3.566812317042841</v>
      </c>
      <c r="T35" s="161">
        <v>4.2288624430191044</v>
      </c>
      <c r="U35" s="161">
        <v>6.018885551314888</v>
      </c>
      <c r="V35" s="161">
        <v>5.2293244971158801</v>
      </c>
      <c r="W35" s="161">
        <v>4.9175632894178571</v>
      </c>
      <c r="X35" s="161">
        <v>1.7387157063262573</v>
      </c>
    </row>
    <row r="36" spans="1:24" ht="15">
      <c r="B36" s="138" t="s">
        <v>18</v>
      </c>
      <c r="C36" s="159" t="s">
        <v>295</v>
      </c>
      <c r="D36" s="160">
        <v>1.9397907676869039</v>
      </c>
      <c r="E36" s="160">
        <v>3.4546212345679006</v>
      </c>
      <c r="F36" s="160">
        <v>3.7210929476818522</v>
      </c>
      <c r="G36" s="160">
        <v>3.6974432677760971</v>
      </c>
      <c r="H36" s="160">
        <v>3.2590108528174069</v>
      </c>
      <c r="I36" s="161">
        <v>3.8137365765806384</v>
      </c>
      <c r="J36" s="161">
        <v>2.4349658631740283</v>
      </c>
      <c r="K36" s="161">
        <v>2.3244721251708946</v>
      </c>
      <c r="L36" s="161">
        <v>3.3147085635448801</v>
      </c>
      <c r="M36" s="161">
        <v>2.6164440579254258</v>
      </c>
      <c r="N36" s="161">
        <v>1.8306165259442333</v>
      </c>
      <c r="O36" s="161">
        <v>2.6209258180698027</v>
      </c>
      <c r="P36" s="161">
        <v>2.2855237039545111</v>
      </c>
      <c r="Q36" s="161">
        <v>2.5363313033495811</v>
      </c>
      <c r="R36" s="161">
        <v>3.0345402057076463</v>
      </c>
      <c r="S36" s="161">
        <v>2.1525946953434798</v>
      </c>
      <c r="T36" s="161">
        <v>2.8552134803234002</v>
      </c>
      <c r="U36" s="161">
        <v>3.178049073007235</v>
      </c>
      <c r="V36" s="161">
        <v>2.7650928143948561</v>
      </c>
      <c r="W36" s="161">
        <v>2.9661819025456189</v>
      </c>
      <c r="X36" s="161">
        <v>2.3272699839055786</v>
      </c>
    </row>
    <row r="37" spans="1:24" ht="15">
      <c r="B37" s="138" t="s">
        <v>178</v>
      </c>
      <c r="C37" s="163" t="s">
        <v>295</v>
      </c>
      <c r="D37" s="164" t="s">
        <v>260</v>
      </c>
      <c r="E37" s="164" t="s">
        <v>260</v>
      </c>
      <c r="F37" s="164" t="s">
        <v>260</v>
      </c>
      <c r="G37" s="164" t="s">
        <v>260</v>
      </c>
      <c r="H37" s="164" t="s">
        <v>260</v>
      </c>
      <c r="I37" s="165" t="s">
        <v>260</v>
      </c>
      <c r="J37" s="165" t="s">
        <v>260</v>
      </c>
      <c r="K37" s="165" t="s">
        <v>260</v>
      </c>
      <c r="L37" s="165" t="s">
        <v>260</v>
      </c>
      <c r="M37" s="165" t="s">
        <v>260</v>
      </c>
      <c r="N37" s="165" t="s">
        <v>260</v>
      </c>
      <c r="O37" s="165" t="s">
        <v>260</v>
      </c>
      <c r="P37" s="165">
        <v>4.0888888888888886</v>
      </c>
      <c r="Q37" s="165">
        <v>4.2088736532810973</v>
      </c>
      <c r="R37" s="165">
        <v>2.6981714699650685</v>
      </c>
      <c r="S37" s="165">
        <v>2.1229369033015097</v>
      </c>
      <c r="T37" s="165">
        <v>3.0871537006723195</v>
      </c>
      <c r="U37" s="165">
        <v>3.3084947336493347</v>
      </c>
      <c r="V37" s="161">
        <v>2.9817092058261458</v>
      </c>
      <c r="W37" s="161">
        <v>2.8246991276965403</v>
      </c>
      <c r="X37" s="161">
        <v>1.9838424266895474</v>
      </c>
    </row>
    <row r="38" spans="1:24" ht="15">
      <c r="B38" s="138" t="s">
        <v>30</v>
      </c>
      <c r="C38" s="159" t="s">
        <v>295</v>
      </c>
      <c r="D38" s="166">
        <v>1.8047826086956522</v>
      </c>
      <c r="E38" s="166">
        <v>1.5402435424354244</v>
      </c>
      <c r="F38" s="166">
        <v>1.6326463104325699</v>
      </c>
      <c r="G38" s="166">
        <v>1.8389093137254902</v>
      </c>
      <c r="H38" s="166">
        <v>2.0303891358793447</v>
      </c>
      <c r="I38" s="167">
        <v>2.0372693845582024</v>
      </c>
      <c r="J38" s="167">
        <v>1.337928532559405</v>
      </c>
      <c r="K38" s="167">
        <v>1.1629464285714286</v>
      </c>
      <c r="L38" s="167">
        <v>2.1035753500983616</v>
      </c>
      <c r="M38" s="167">
        <v>1.9453449341332592</v>
      </c>
      <c r="N38" s="167">
        <v>1.9294928870185586</v>
      </c>
      <c r="O38" s="167">
        <v>1.7981283937275141</v>
      </c>
      <c r="P38" s="167">
        <v>1.7672591722165418</v>
      </c>
      <c r="Q38" s="167">
        <v>1.6258576441627821</v>
      </c>
      <c r="R38" s="167">
        <v>1.8682272517321015</v>
      </c>
      <c r="S38" s="167">
        <v>1.8057752701289649</v>
      </c>
      <c r="T38" s="167">
        <v>1.5523073705127199</v>
      </c>
      <c r="U38" s="167">
        <v>1.8558398051770988</v>
      </c>
      <c r="V38" s="167">
        <v>1.7592203284954222</v>
      </c>
      <c r="W38" s="167">
        <v>1.6912760106532707</v>
      </c>
      <c r="X38" s="167">
        <v>1.7961181434599156</v>
      </c>
    </row>
    <row r="39" spans="1:24" ht="15">
      <c r="B39" s="144" t="s">
        <v>27</v>
      </c>
      <c r="C39" s="168" t="s">
        <v>295</v>
      </c>
      <c r="D39" s="169" t="s">
        <v>260</v>
      </c>
      <c r="E39" s="169" t="s">
        <v>260</v>
      </c>
      <c r="F39" s="169" t="s">
        <v>260</v>
      </c>
      <c r="G39" s="169">
        <v>2.6625000000000001</v>
      </c>
      <c r="H39" s="169">
        <v>0.76065343227407634</v>
      </c>
      <c r="I39" s="170">
        <v>1.8552426470588235</v>
      </c>
      <c r="J39" s="170">
        <v>1.4779411764705883</v>
      </c>
      <c r="K39" s="170">
        <v>1.360906862745098</v>
      </c>
      <c r="L39" s="170">
        <v>1.6801470588235294</v>
      </c>
      <c r="M39" s="170">
        <v>1.7604166666666667</v>
      </c>
      <c r="N39" s="171">
        <v>0</v>
      </c>
      <c r="O39" s="171" t="s">
        <v>260</v>
      </c>
      <c r="P39" s="171" t="s">
        <v>260</v>
      </c>
      <c r="Q39" s="171" t="s">
        <v>260</v>
      </c>
      <c r="R39" s="171" t="s">
        <v>260</v>
      </c>
      <c r="S39" s="171" t="s">
        <v>260</v>
      </c>
      <c r="T39" s="171" t="s">
        <v>260</v>
      </c>
      <c r="U39" s="171">
        <v>0</v>
      </c>
      <c r="V39" s="171">
        <v>0</v>
      </c>
      <c r="W39" s="171">
        <v>0</v>
      </c>
      <c r="X39" s="171">
        <v>0</v>
      </c>
    </row>
    <row r="40" spans="1:24" ht="15">
      <c r="B40" s="144" t="s">
        <v>242</v>
      </c>
      <c r="C40" s="168" t="s">
        <v>295</v>
      </c>
      <c r="D40" s="169"/>
      <c r="E40" s="169"/>
      <c r="F40" s="169"/>
      <c r="G40" s="169"/>
      <c r="H40" s="169"/>
      <c r="I40" s="170"/>
      <c r="J40" s="170"/>
      <c r="K40" s="170"/>
      <c r="L40" s="170"/>
      <c r="M40" s="170"/>
      <c r="N40" s="171"/>
      <c r="O40" s="171"/>
      <c r="P40" s="171"/>
      <c r="Q40" s="171"/>
      <c r="R40" s="171"/>
      <c r="S40" s="171">
        <v>0</v>
      </c>
      <c r="T40" s="171">
        <v>7.9438127709311357E-2</v>
      </c>
      <c r="U40" s="171">
        <v>0.3340794879668626</v>
      </c>
      <c r="V40" s="171">
        <v>0.50344199262238809</v>
      </c>
      <c r="W40" s="171">
        <v>0.57382046541813714</v>
      </c>
      <c r="X40" s="171">
        <v>0.61778949468520694</v>
      </c>
    </row>
    <row r="41" spans="1:24" ht="15">
      <c r="B41" s="144" t="s">
        <v>267</v>
      </c>
      <c r="C41" s="168" t="s">
        <v>295</v>
      </c>
      <c r="D41" s="169"/>
      <c r="E41" s="169"/>
      <c r="F41" s="169"/>
      <c r="G41" s="169"/>
      <c r="H41" s="169"/>
      <c r="I41" s="170"/>
      <c r="J41" s="170"/>
      <c r="K41" s="170"/>
      <c r="L41" s="170"/>
      <c r="M41" s="170"/>
      <c r="N41" s="171"/>
      <c r="O41" s="171"/>
      <c r="P41" s="171"/>
      <c r="Q41" s="171"/>
      <c r="R41" s="171"/>
      <c r="S41" s="171"/>
      <c r="T41" s="171"/>
      <c r="U41" s="165">
        <v>0.65772008547008542</v>
      </c>
      <c r="V41" s="171">
        <v>0.85674421144604651</v>
      </c>
      <c r="W41" s="171">
        <v>1.6134947404087538</v>
      </c>
      <c r="X41" s="171">
        <v>2.2683989525013546</v>
      </c>
    </row>
    <row r="42" spans="1:24" ht="15">
      <c r="B42" s="138" t="s">
        <v>21</v>
      </c>
      <c r="C42" s="159" t="s">
        <v>295</v>
      </c>
      <c r="D42" s="166">
        <v>6.5940000000000003</v>
      </c>
      <c r="E42" s="166">
        <v>7.7284350352843498</v>
      </c>
      <c r="F42" s="166">
        <v>6.6855101358463447</v>
      </c>
      <c r="G42" s="166">
        <v>6.824737307367533</v>
      </c>
      <c r="H42" s="166">
        <v>6.6166392587838923</v>
      </c>
      <c r="I42" s="167">
        <v>6.6516194331983804</v>
      </c>
      <c r="J42" s="167">
        <v>5.5028392629505154</v>
      </c>
      <c r="K42" s="167">
        <v>5.0558372836511962</v>
      </c>
      <c r="L42" s="167">
        <v>6.2463081707982138</v>
      </c>
      <c r="M42" s="167">
        <v>5.4334947816689123</v>
      </c>
      <c r="N42" s="167">
        <v>5.7473198049322969</v>
      </c>
      <c r="O42" s="170">
        <v>5.6138975554601345</v>
      </c>
      <c r="P42" s="170">
        <v>5.0992646780344595</v>
      </c>
      <c r="Q42" s="170">
        <v>5.8743251033789079</v>
      </c>
      <c r="R42" s="167">
        <v>5.9106552985300045</v>
      </c>
      <c r="S42" s="167">
        <v>6.8677111901952443</v>
      </c>
      <c r="T42" s="167">
        <v>5.8810490281876469</v>
      </c>
      <c r="U42" s="167">
        <v>6.700100800598884</v>
      </c>
      <c r="V42" s="167">
        <v>7.828960345139846</v>
      </c>
      <c r="W42" s="167">
        <v>6.847768444097202</v>
      </c>
      <c r="X42" s="167">
        <v>6.3636932143787091</v>
      </c>
    </row>
    <row r="43" spans="1:24" ht="15">
      <c r="B43" s="138"/>
      <c r="C43" s="159"/>
      <c r="D43" s="166"/>
      <c r="E43" s="166"/>
      <c r="F43" s="166"/>
      <c r="G43" s="166"/>
      <c r="H43" s="166"/>
      <c r="I43" s="167"/>
      <c r="J43" s="167"/>
      <c r="K43" s="167"/>
      <c r="L43" s="167"/>
      <c r="M43" s="167"/>
      <c r="N43" s="167"/>
      <c r="O43" s="170"/>
      <c r="P43" s="170"/>
      <c r="Q43" s="170"/>
      <c r="R43" s="167"/>
      <c r="S43" s="167"/>
      <c r="T43" s="167"/>
      <c r="U43" s="167"/>
      <c r="V43" s="167"/>
      <c r="W43" s="167"/>
      <c r="X43" s="167"/>
    </row>
    <row r="44" spans="1:24" ht="15">
      <c r="B44" s="138"/>
      <c r="C44" s="159"/>
      <c r="D44" s="166"/>
      <c r="E44" s="166"/>
      <c r="F44" s="166"/>
      <c r="G44" s="166"/>
      <c r="H44" s="166"/>
      <c r="I44" s="167"/>
      <c r="J44" s="167"/>
      <c r="K44" s="167"/>
      <c r="L44" s="167"/>
      <c r="M44" s="167"/>
      <c r="N44" s="167"/>
      <c r="O44" s="170"/>
      <c r="P44" s="170"/>
      <c r="Q44" s="170"/>
      <c r="R44" s="167"/>
      <c r="S44" s="167"/>
      <c r="T44" s="167"/>
      <c r="U44" s="167"/>
      <c r="V44" s="167"/>
      <c r="W44" s="167"/>
      <c r="X44" s="167"/>
    </row>
    <row r="45" spans="1:24" ht="15">
      <c r="A45" s="8" t="s">
        <v>173</v>
      </c>
      <c r="B45" s="215" t="s">
        <v>202</v>
      </c>
      <c r="C45" s="133"/>
      <c r="D45" s="134"/>
      <c r="E45" s="134"/>
      <c r="F45" s="134"/>
      <c r="G45" s="134"/>
      <c r="H45" s="134"/>
      <c r="I45" s="134"/>
      <c r="J45" s="134"/>
      <c r="K45" s="134"/>
      <c r="L45" s="134"/>
      <c r="M45" s="134"/>
      <c r="N45" s="134"/>
      <c r="O45" s="134"/>
      <c r="P45" s="134"/>
      <c r="Q45" s="134"/>
      <c r="R45" s="134"/>
      <c r="S45" s="134"/>
      <c r="T45" s="134"/>
      <c r="U45" s="134"/>
      <c r="V45" s="134"/>
      <c r="W45" s="134"/>
      <c r="X45" s="134"/>
    </row>
    <row r="46" spans="1:24" ht="15">
      <c r="B46" s="135" t="s">
        <v>268</v>
      </c>
      <c r="C46" s="136" t="s">
        <v>290</v>
      </c>
      <c r="D46" s="137" t="s">
        <v>1</v>
      </c>
      <c r="E46" s="137" t="s">
        <v>2</v>
      </c>
      <c r="F46" s="137" t="s">
        <v>3</v>
      </c>
      <c r="G46" s="137" t="s">
        <v>4</v>
      </c>
      <c r="H46" s="137" t="s">
        <v>5</v>
      </c>
      <c r="I46" s="137" t="s">
        <v>6</v>
      </c>
      <c r="J46" s="137" t="s">
        <v>7</v>
      </c>
      <c r="K46" s="137" t="s">
        <v>8</v>
      </c>
      <c r="L46" s="137" t="s">
        <v>9</v>
      </c>
      <c r="M46" s="137" t="s">
        <v>10</v>
      </c>
      <c r="N46" s="137" t="s">
        <v>11</v>
      </c>
      <c r="O46" s="137" t="s">
        <v>12</v>
      </c>
      <c r="P46" s="137" t="s">
        <v>13</v>
      </c>
      <c r="Q46" s="137" t="s">
        <v>35</v>
      </c>
      <c r="R46" s="137" t="s">
        <v>36</v>
      </c>
      <c r="S46" s="137" t="s">
        <v>37</v>
      </c>
      <c r="T46" s="137" t="s">
        <v>261</v>
      </c>
      <c r="U46" s="137" t="s">
        <v>262</v>
      </c>
      <c r="V46" s="137" t="s">
        <v>277</v>
      </c>
      <c r="W46" s="137" t="s">
        <v>278</v>
      </c>
      <c r="X46" s="137" t="s">
        <v>372</v>
      </c>
    </row>
    <row r="47" spans="1:24" ht="15">
      <c r="B47" s="138" t="s">
        <v>14</v>
      </c>
      <c r="C47" s="172" t="s">
        <v>294</v>
      </c>
      <c r="D47" s="173">
        <v>22522</v>
      </c>
      <c r="E47" s="173">
        <v>35918.533000000003</v>
      </c>
      <c r="F47" s="173">
        <v>43121.108611399999</v>
      </c>
      <c r="G47" s="140">
        <v>58763.784910312141</v>
      </c>
      <c r="H47" s="140">
        <v>88994.166567823326</v>
      </c>
      <c r="I47" s="173">
        <v>55623.483</v>
      </c>
      <c r="J47" s="173">
        <v>55728</v>
      </c>
      <c r="K47" s="173">
        <v>192951</v>
      </c>
      <c r="L47" s="140">
        <v>147721.96899092002</v>
      </c>
      <c r="M47" s="140">
        <v>125459.53456499999</v>
      </c>
      <c r="N47" s="140">
        <v>137578</v>
      </c>
      <c r="O47" s="140">
        <v>171347.92306112265</v>
      </c>
      <c r="P47" s="140">
        <v>205326.07376799997</v>
      </c>
      <c r="Q47" s="140">
        <v>167626.638225</v>
      </c>
      <c r="R47" s="140">
        <v>158352.88940799999</v>
      </c>
      <c r="S47" s="140">
        <v>127782.32951153847</v>
      </c>
      <c r="T47" s="140">
        <v>150362.2261195188</v>
      </c>
      <c r="U47" s="140">
        <v>128288.68022708285</v>
      </c>
      <c r="V47" s="140">
        <v>103506.84429000001</v>
      </c>
      <c r="W47" s="140">
        <v>128621</v>
      </c>
      <c r="X47" s="140">
        <v>92639.189999999973</v>
      </c>
    </row>
    <row r="48" spans="1:24" ht="15">
      <c r="B48" s="138" t="s">
        <v>15</v>
      </c>
      <c r="C48" s="172" t="s">
        <v>294</v>
      </c>
      <c r="D48" s="173">
        <v>7799.6</v>
      </c>
      <c r="E48" s="173">
        <v>12136.722999999998</v>
      </c>
      <c r="F48" s="173">
        <v>20227.342000000001</v>
      </c>
      <c r="G48" s="140">
        <v>24405.416407231209</v>
      </c>
      <c r="H48" s="140">
        <v>53448.030999999995</v>
      </c>
      <c r="I48" s="173">
        <v>35100.431499999992</v>
      </c>
      <c r="J48" s="173">
        <v>41254</v>
      </c>
      <c r="K48" s="173">
        <v>48896.505522887004</v>
      </c>
      <c r="L48" s="140">
        <v>51811.242760000001</v>
      </c>
      <c r="M48" s="140">
        <v>63554.11795356917</v>
      </c>
      <c r="N48" s="140">
        <v>37900</v>
      </c>
      <c r="O48" s="140">
        <v>47260.200924099285</v>
      </c>
      <c r="P48" s="140">
        <v>80027.174999999988</v>
      </c>
      <c r="Q48" s="140">
        <v>70054.820624999993</v>
      </c>
      <c r="R48" s="140">
        <v>72510.296062623092</v>
      </c>
      <c r="S48" s="140">
        <v>27498.95938649711</v>
      </c>
      <c r="T48" s="140">
        <v>36863.335930453934</v>
      </c>
      <c r="U48" s="140">
        <v>52969.882050000007</v>
      </c>
      <c r="V48" s="140">
        <v>69461.731944999992</v>
      </c>
      <c r="W48" s="140">
        <v>49342.450000000004</v>
      </c>
      <c r="X48" s="140">
        <v>31188.250000000011</v>
      </c>
    </row>
    <row r="49" spans="1:24" ht="15">
      <c r="B49" s="138" t="s">
        <v>16</v>
      </c>
      <c r="C49" s="172" t="s">
        <v>294</v>
      </c>
      <c r="D49" s="173">
        <v>33112.9</v>
      </c>
      <c r="E49" s="173">
        <v>32375.899999999998</v>
      </c>
      <c r="F49" s="173">
        <v>71367.311999999991</v>
      </c>
      <c r="G49" s="140">
        <v>63293.530326666667</v>
      </c>
      <c r="H49" s="140">
        <v>113870.55415348838</v>
      </c>
      <c r="I49" s="173">
        <v>142257.413</v>
      </c>
      <c r="J49" s="173">
        <v>99298</v>
      </c>
      <c r="K49" s="173">
        <v>187549</v>
      </c>
      <c r="L49" s="140">
        <v>159123.26715568727</v>
      </c>
      <c r="M49" s="140">
        <v>212610.73623005778</v>
      </c>
      <c r="N49" s="140">
        <v>226795</v>
      </c>
      <c r="O49" s="140">
        <v>281426.40934942203</v>
      </c>
      <c r="P49" s="140">
        <v>202002.48185798607</v>
      </c>
      <c r="Q49" s="140">
        <v>232713.86382520758</v>
      </c>
      <c r="R49" s="140">
        <v>240267.759583815</v>
      </c>
      <c r="S49" s="140">
        <v>205210.1331580925</v>
      </c>
      <c r="T49" s="140">
        <v>277925.34874435409</v>
      </c>
      <c r="U49" s="140">
        <v>320216.1903427355</v>
      </c>
      <c r="V49" s="140">
        <v>276631.54016516282</v>
      </c>
      <c r="W49" s="140">
        <v>297419.04999999993</v>
      </c>
      <c r="X49" s="140">
        <v>187683.86000000002</v>
      </c>
    </row>
    <row r="50" spans="1:24" ht="15">
      <c r="B50" s="138" t="s">
        <v>17</v>
      </c>
      <c r="C50" s="172" t="s">
        <v>294</v>
      </c>
      <c r="D50" s="173">
        <v>0</v>
      </c>
      <c r="E50" s="173">
        <v>0</v>
      </c>
      <c r="F50" s="173">
        <v>0</v>
      </c>
      <c r="G50" s="140">
        <v>1252.201</v>
      </c>
      <c r="H50" s="140">
        <v>4248.1590000000006</v>
      </c>
      <c r="I50" s="140">
        <v>16149.528999999999</v>
      </c>
      <c r="J50" s="173">
        <v>20053</v>
      </c>
      <c r="K50" s="173">
        <v>16024</v>
      </c>
      <c r="L50" s="140">
        <v>10587.307538671124</v>
      </c>
      <c r="M50" s="140">
        <v>24683.06665317919</v>
      </c>
      <c r="N50" s="140">
        <v>15451</v>
      </c>
      <c r="O50" s="140">
        <v>36954.888141000003</v>
      </c>
      <c r="P50" s="140">
        <v>29928.99</v>
      </c>
      <c r="Q50" s="140">
        <v>15555.00971976879</v>
      </c>
      <c r="R50" s="140">
        <v>45152.923519999997</v>
      </c>
      <c r="S50" s="140">
        <v>38688.321499884434</v>
      </c>
      <c r="T50" s="140">
        <v>18064.981449962299</v>
      </c>
      <c r="U50" s="140">
        <v>43959.833456860979</v>
      </c>
      <c r="V50" s="140">
        <v>50532.322240000001</v>
      </c>
      <c r="W50" s="140">
        <v>45201.75</v>
      </c>
      <c r="X50" s="140">
        <v>4930.6500000000005</v>
      </c>
    </row>
    <row r="51" spans="1:24" ht="15">
      <c r="B51" s="138" t="s">
        <v>18</v>
      </c>
      <c r="C51" s="172" t="s">
        <v>294</v>
      </c>
      <c r="D51" s="173">
        <v>7732.0059999999994</v>
      </c>
      <c r="E51" s="173">
        <v>20986.823999999997</v>
      </c>
      <c r="F51" s="173">
        <v>36067.102715630601</v>
      </c>
      <c r="G51" s="140">
        <v>46191.789000000004</v>
      </c>
      <c r="H51" s="140">
        <v>60112.390000000014</v>
      </c>
      <c r="I51" s="173">
        <v>71066.731000000014</v>
      </c>
      <c r="J51" s="173">
        <v>69903</v>
      </c>
      <c r="K51" s="173">
        <v>61208</v>
      </c>
      <c r="L51" s="140">
        <v>92907.734297999996</v>
      </c>
      <c r="M51" s="140">
        <v>113121.6972</v>
      </c>
      <c r="N51" s="140">
        <v>52308</v>
      </c>
      <c r="O51" s="140">
        <v>77085.647999999986</v>
      </c>
      <c r="P51" s="140">
        <v>84609.767547077441</v>
      </c>
      <c r="Q51" s="140">
        <v>82166.963539999997</v>
      </c>
      <c r="R51" s="140">
        <v>115337.74484599999</v>
      </c>
      <c r="S51" s="140">
        <v>78639.816389264364</v>
      </c>
      <c r="T51" s="140">
        <v>114808.70508650001</v>
      </c>
      <c r="U51" s="140">
        <v>104235.78278937021</v>
      </c>
      <c r="V51" s="140">
        <v>122749.05095188593</v>
      </c>
      <c r="W51" s="140">
        <v>137952.75999999998</v>
      </c>
      <c r="X51" s="140">
        <v>83290.199999999983</v>
      </c>
    </row>
    <row r="52" spans="1:24" ht="15">
      <c r="B52" s="138" t="s">
        <v>178</v>
      </c>
      <c r="C52" s="139" t="s">
        <v>294</v>
      </c>
      <c r="D52" s="141">
        <v>0</v>
      </c>
      <c r="E52" s="141">
        <v>0</v>
      </c>
      <c r="F52" s="141">
        <v>0</v>
      </c>
      <c r="G52" s="141">
        <v>0</v>
      </c>
      <c r="H52" s="141">
        <v>0</v>
      </c>
      <c r="I52" s="141">
        <v>0</v>
      </c>
      <c r="J52" s="141">
        <v>0</v>
      </c>
      <c r="K52" s="141">
        <v>0</v>
      </c>
      <c r="L52" s="141">
        <v>0</v>
      </c>
      <c r="M52" s="141">
        <v>0</v>
      </c>
      <c r="N52" s="141">
        <v>0</v>
      </c>
      <c r="O52" s="141">
        <v>0</v>
      </c>
      <c r="P52" s="140">
        <v>1840</v>
      </c>
      <c r="Q52" s="140">
        <v>4297.26</v>
      </c>
      <c r="R52" s="140">
        <v>15757.321384596</v>
      </c>
      <c r="S52" s="140">
        <v>19901.472000000005</v>
      </c>
      <c r="T52" s="140">
        <v>47785.125986596628</v>
      </c>
      <c r="U52" s="140">
        <v>55630.023000000008</v>
      </c>
      <c r="V52" s="140">
        <v>77891.487754716989</v>
      </c>
      <c r="W52" s="140">
        <v>62432.630000000012</v>
      </c>
      <c r="X52" s="140">
        <v>39305.870000000003</v>
      </c>
    </row>
    <row r="53" spans="1:24" ht="15">
      <c r="B53" s="138" t="s">
        <v>19</v>
      </c>
      <c r="C53" s="172" t="s">
        <v>294</v>
      </c>
      <c r="D53" s="173">
        <v>2075.5</v>
      </c>
      <c r="E53" s="173">
        <v>834.81200000000001</v>
      </c>
      <c r="F53" s="173">
        <v>641.63</v>
      </c>
      <c r="G53" s="140">
        <v>1500.55</v>
      </c>
      <c r="H53" s="140">
        <v>4434.5119999999997</v>
      </c>
      <c r="I53" s="173">
        <v>15840.564</v>
      </c>
      <c r="J53" s="173">
        <v>22128</v>
      </c>
      <c r="K53" s="138">
        <v>17193</v>
      </c>
      <c r="L53" s="140">
        <v>20915.681420000001</v>
      </c>
      <c r="M53" s="140">
        <v>18667.315999999999</v>
      </c>
      <c r="N53" s="140">
        <v>24076</v>
      </c>
      <c r="O53" s="140">
        <v>23160.577000000001</v>
      </c>
      <c r="P53" s="140">
        <v>21762.188499999997</v>
      </c>
      <c r="Q53" s="140">
        <v>15521.25</v>
      </c>
      <c r="R53" s="140">
        <v>10111.779999999999</v>
      </c>
      <c r="S53" s="140">
        <v>5180.7692500000003</v>
      </c>
      <c r="T53" s="140">
        <v>5937.11</v>
      </c>
      <c r="U53" s="140">
        <v>12652.187871794871</v>
      </c>
      <c r="V53" s="140">
        <v>28436.037389800003</v>
      </c>
      <c r="W53" s="140">
        <v>39054.1</v>
      </c>
      <c r="X53" s="140">
        <v>32564.52</v>
      </c>
    </row>
    <row r="54" spans="1:24" ht="15">
      <c r="B54" s="144" t="s">
        <v>20</v>
      </c>
      <c r="C54" s="168" t="s">
        <v>294</v>
      </c>
      <c r="D54" s="169">
        <v>0</v>
      </c>
      <c r="E54" s="174">
        <v>0</v>
      </c>
      <c r="F54" s="174">
        <v>0</v>
      </c>
      <c r="G54" s="174">
        <v>532.5</v>
      </c>
      <c r="H54" s="174">
        <v>1218.5667985030702</v>
      </c>
      <c r="I54" s="174">
        <v>3027.7559999999999</v>
      </c>
      <c r="J54" s="174">
        <v>2412</v>
      </c>
      <c r="K54" s="144">
        <v>2221</v>
      </c>
      <c r="L54" s="142">
        <v>2742</v>
      </c>
      <c r="M54" s="142">
        <v>2873</v>
      </c>
      <c r="N54" s="142">
        <v>0</v>
      </c>
      <c r="O54" s="142">
        <v>0</v>
      </c>
      <c r="P54" s="142">
        <v>0</v>
      </c>
      <c r="Q54" s="142">
        <v>0</v>
      </c>
      <c r="R54" s="142">
        <v>0</v>
      </c>
      <c r="S54" s="142">
        <v>0</v>
      </c>
      <c r="T54" s="142">
        <v>0</v>
      </c>
      <c r="U54" s="142">
        <v>0</v>
      </c>
      <c r="V54" s="142">
        <v>0</v>
      </c>
      <c r="W54" s="142">
        <v>0</v>
      </c>
      <c r="X54" s="142">
        <v>0</v>
      </c>
    </row>
    <row r="55" spans="1:24" ht="15">
      <c r="B55" s="144" t="s">
        <v>242</v>
      </c>
      <c r="C55" s="168" t="s">
        <v>294</v>
      </c>
      <c r="D55" s="169"/>
      <c r="E55" s="174"/>
      <c r="F55" s="174"/>
      <c r="G55" s="174"/>
      <c r="H55" s="174"/>
      <c r="I55" s="174"/>
      <c r="J55" s="174"/>
      <c r="K55" s="144"/>
      <c r="L55" s="142"/>
      <c r="M55" s="142"/>
      <c r="N55" s="142"/>
      <c r="O55" s="142"/>
      <c r="P55" s="142"/>
      <c r="Q55" s="142"/>
      <c r="R55" s="142"/>
      <c r="S55" s="142"/>
      <c r="T55" s="142">
        <v>422.26210603289258</v>
      </c>
      <c r="U55" s="142">
        <v>1490.4722499999998</v>
      </c>
      <c r="V55" s="142">
        <v>1771.5871999385527</v>
      </c>
      <c r="W55" s="142">
        <v>4261.6900000000005</v>
      </c>
      <c r="X55" s="142">
        <v>6224.05</v>
      </c>
    </row>
    <row r="56" spans="1:24" ht="15">
      <c r="B56" s="144" t="s">
        <v>267</v>
      </c>
      <c r="C56" s="168" t="s">
        <v>294</v>
      </c>
      <c r="D56" s="169"/>
      <c r="E56" s="174"/>
      <c r="F56" s="174"/>
      <c r="G56" s="174"/>
      <c r="H56" s="174"/>
      <c r="I56" s="174"/>
      <c r="J56" s="174"/>
      <c r="K56" s="144"/>
      <c r="L56" s="142"/>
      <c r="M56" s="142"/>
      <c r="N56" s="142"/>
      <c r="O56" s="142"/>
      <c r="P56" s="142"/>
      <c r="Q56" s="142"/>
      <c r="R56" s="142"/>
      <c r="S56" s="142"/>
      <c r="T56" s="142"/>
      <c r="U56" s="143">
        <v>615.62599999999998</v>
      </c>
      <c r="V56" s="142">
        <v>2353.3050000000003</v>
      </c>
      <c r="W56" s="142">
        <v>5238.1299999999992</v>
      </c>
      <c r="X56" s="142">
        <v>6028.86</v>
      </c>
    </row>
    <row r="57" spans="1:24" ht="15">
      <c r="B57" s="138" t="s">
        <v>21</v>
      </c>
      <c r="C57" s="172" t="s">
        <v>294</v>
      </c>
      <c r="D57" s="173">
        <v>19445.706000000002</v>
      </c>
      <c r="E57" s="173">
        <v>37235.599999999999</v>
      </c>
      <c r="F57" s="173">
        <v>43190</v>
      </c>
      <c r="G57" s="173">
        <v>51726.048999999999</v>
      </c>
      <c r="H57" s="173">
        <v>98979.63</v>
      </c>
      <c r="I57" s="173">
        <v>98577</v>
      </c>
      <c r="J57" s="173">
        <v>94968</v>
      </c>
      <c r="K57" s="138">
        <v>91723</v>
      </c>
      <c r="L57" s="140">
        <v>172034.19560000001</v>
      </c>
      <c r="M57" s="140">
        <v>171136.93774999998</v>
      </c>
      <c r="N57" s="140">
        <v>202589</v>
      </c>
      <c r="O57" s="140">
        <v>205488.9167000161</v>
      </c>
      <c r="P57" s="140">
        <v>180149.21919999999</v>
      </c>
      <c r="Q57" s="140">
        <v>220758.31224999999</v>
      </c>
      <c r="R57" s="140">
        <v>234818.51370000001</v>
      </c>
      <c r="S57" s="140">
        <v>276693.353496</v>
      </c>
      <c r="T57" s="140">
        <v>231172.27520000003</v>
      </c>
      <c r="U57" s="140">
        <v>278348.31764999998</v>
      </c>
      <c r="V57" s="140">
        <v>346684.68384999997</v>
      </c>
      <c r="W57" s="140">
        <v>416735.39745695225</v>
      </c>
      <c r="X57" s="140">
        <v>354127.5</v>
      </c>
    </row>
    <row r="58" spans="1:24" ht="15">
      <c r="B58" s="211" t="s">
        <v>22</v>
      </c>
      <c r="C58" s="212" t="s">
        <v>294</v>
      </c>
      <c r="D58" s="213">
        <v>92687.712</v>
      </c>
      <c r="E58" s="213">
        <v>139488.39199999999</v>
      </c>
      <c r="F58" s="213">
        <v>214614.4953270306</v>
      </c>
      <c r="G58" s="213">
        <v>247665.82064421003</v>
      </c>
      <c r="H58" s="213">
        <v>425306.00951981475</v>
      </c>
      <c r="I58" s="213">
        <v>437642.90750000003</v>
      </c>
      <c r="J58" s="214">
        <v>405744</v>
      </c>
      <c r="K58" s="213">
        <v>617765.50552288699</v>
      </c>
      <c r="L58" s="213">
        <v>657843.39776327834</v>
      </c>
      <c r="M58" s="213">
        <v>732106.40635180613</v>
      </c>
      <c r="N58" s="213">
        <v>696697</v>
      </c>
      <c r="O58" s="213">
        <v>842724.56317566021</v>
      </c>
      <c r="P58" s="213">
        <v>805645.89587306348</v>
      </c>
      <c r="Q58" s="213">
        <v>808694.11818497628</v>
      </c>
      <c r="R58" s="213">
        <v>892309.22850503412</v>
      </c>
      <c r="S58" s="213">
        <v>779595.15469127684</v>
      </c>
      <c r="T58" s="213">
        <v>883341.3706234186</v>
      </c>
      <c r="U58" s="213">
        <v>998406.99563784443</v>
      </c>
      <c r="V58" s="213">
        <v>1080018.5907865043</v>
      </c>
      <c r="W58" s="213">
        <v>1186258.957456952</v>
      </c>
      <c r="X58" s="213">
        <v>837982.95</v>
      </c>
    </row>
    <row r="59" spans="1:24" ht="15">
      <c r="B59" s="138"/>
      <c r="C59" s="159"/>
      <c r="D59" s="166"/>
      <c r="E59" s="166"/>
      <c r="F59" s="166"/>
      <c r="G59" s="166"/>
      <c r="H59" s="166"/>
      <c r="I59" s="167"/>
      <c r="J59" s="167"/>
      <c r="K59" s="167"/>
      <c r="L59" s="167"/>
      <c r="M59" s="167"/>
      <c r="N59" s="167"/>
      <c r="O59" s="170"/>
      <c r="P59" s="170"/>
      <c r="Q59" s="170"/>
      <c r="R59" s="167"/>
      <c r="S59" s="167"/>
      <c r="T59" s="167"/>
      <c r="U59" s="167"/>
      <c r="V59" s="167"/>
      <c r="W59" s="167"/>
      <c r="X59" s="167"/>
    </row>
    <row r="60" spans="1:24" ht="15">
      <c r="B60" s="138"/>
      <c r="C60" s="159"/>
      <c r="D60" s="166"/>
      <c r="E60" s="166"/>
      <c r="F60" s="166"/>
      <c r="G60" s="166"/>
      <c r="H60" s="166"/>
      <c r="I60" s="167"/>
      <c r="J60" s="167"/>
      <c r="K60" s="167"/>
      <c r="L60" s="167"/>
      <c r="M60" s="167"/>
      <c r="N60" s="167"/>
      <c r="O60" s="170"/>
      <c r="P60" s="170"/>
      <c r="Q60" s="170"/>
      <c r="R60" s="167"/>
      <c r="S60" s="167"/>
      <c r="T60" s="167"/>
      <c r="U60" s="167"/>
      <c r="V60" s="167"/>
      <c r="W60" s="167"/>
      <c r="X60" s="167"/>
    </row>
    <row r="61" spans="1:24" ht="15">
      <c r="A61" s="8" t="s">
        <v>173</v>
      </c>
      <c r="B61" s="215" t="s">
        <v>315</v>
      </c>
      <c r="C61" s="133"/>
      <c r="D61" s="134"/>
      <c r="E61" s="134"/>
      <c r="F61" s="134"/>
      <c r="G61" s="134"/>
      <c r="H61" s="134"/>
      <c r="I61" s="134"/>
      <c r="J61" s="134"/>
      <c r="K61" s="134"/>
      <c r="L61" s="134"/>
      <c r="M61" s="134"/>
      <c r="N61" s="134"/>
      <c r="O61" s="134"/>
      <c r="P61" s="134"/>
      <c r="Q61" s="134"/>
      <c r="R61" s="134"/>
      <c r="S61" s="134"/>
      <c r="T61" s="134"/>
      <c r="U61" s="134"/>
      <c r="V61" s="134"/>
      <c r="W61" s="134"/>
      <c r="X61" s="134"/>
    </row>
    <row r="62" spans="1:24" ht="15">
      <c r="B62" s="135" t="s">
        <v>268</v>
      </c>
      <c r="C62" s="136" t="s">
        <v>290</v>
      </c>
      <c r="D62" s="137" t="s">
        <v>1</v>
      </c>
      <c r="E62" s="137" t="s">
        <v>2</v>
      </c>
      <c r="F62" s="137" t="s">
        <v>3</v>
      </c>
      <c r="G62" s="137" t="s">
        <v>4</v>
      </c>
      <c r="H62" s="137" t="s">
        <v>5</v>
      </c>
      <c r="I62" s="137" t="s">
        <v>6</v>
      </c>
      <c r="J62" s="137" t="s">
        <v>7</v>
      </c>
      <c r="K62" s="137" t="s">
        <v>8</v>
      </c>
      <c r="L62" s="137" t="s">
        <v>9</v>
      </c>
      <c r="M62" s="137" t="s">
        <v>10</v>
      </c>
      <c r="N62" s="137" t="s">
        <v>11</v>
      </c>
      <c r="O62" s="137" t="s">
        <v>12</v>
      </c>
      <c r="P62" s="137" t="s">
        <v>13</v>
      </c>
      <c r="Q62" s="137" t="s">
        <v>35</v>
      </c>
      <c r="R62" s="137" t="s">
        <v>36</v>
      </c>
      <c r="S62" s="137" t="s">
        <v>37</v>
      </c>
      <c r="T62" s="137" t="s">
        <v>261</v>
      </c>
      <c r="U62" s="137" t="s">
        <v>262</v>
      </c>
      <c r="V62" s="137" t="s">
        <v>277</v>
      </c>
      <c r="W62" s="137" t="s">
        <v>278</v>
      </c>
      <c r="X62" s="137" t="s">
        <v>372</v>
      </c>
    </row>
    <row r="63" spans="1:24" ht="15">
      <c r="B63" s="138" t="s">
        <v>14</v>
      </c>
      <c r="C63" s="175" t="s">
        <v>293</v>
      </c>
      <c r="D63" s="176">
        <v>0.40364752150049699</v>
      </c>
      <c r="E63" s="176">
        <v>0.47445289841425292</v>
      </c>
      <c r="F63" s="176">
        <v>0.36186732392596055</v>
      </c>
      <c r="G63" s="176">
        <v>0.38513477844449867</v>
      </c>
      <c r="H63" s="176">
        <v>0.34566107813118868</v>
      </c>
      <c r="I63" s="176">
        <v>0.26978850479087008</v>
      </c>
      <c r="J63" s="176">
        <v>0.2889321237623389</v>
      </c>
      <c r="K63" s="176">
        <v>0.37870177758101004</v>
      </c>
      <c r="L63" s="176">
        <v>0.35815887098290883</v>
      </c>
      <c r="M63" s="176">
        <v>0.2605560331083564</v>
      </c>
      <c r="N63" s="176">
        <v>0.34526695466965796</v>
      </c>
      <c r="O63" s="176">
        <v>0.33255528335579537</v>
      </c>
      <c r="P63" s="177">
        <v>0.34322256652154565</v>
      </c>
      <c r="Q63" s="177">
        <v>0.34181067071041799</v>
      </c>
      <c r="R63" s="177">
        <v>0.29260006864638954</v>
      </c>
      <c r="S63" s="177">
        <v>0.30602269185081588</v>
      </c>
      <c r="T63" s="177">
        <v>0.2566641983304474</v>
      </c>
      <c r="U63" s="177">
        <v>0.24067818754684775</v>
      </c>
      <c r="V63" s="177">
        <v>0.16974537816831195</v>
      </c>
      <c r="W63" s="177">
        <v>0.18838997269185381</v>
      </c>
      <c r="X63" s="177">
        <v>0.24776852663801646</v>
      </c>
    </row>
    <row r="64" spans="1:24" ht="15">
      <c r="B64" s="138" t="s">
        <v>15</v>
      </c>
      <c r="C64" s="175" t="s">
        <v>293</v>
      </c>
      <c r="D64" s="176">
        <v>0.17135571978045724</v>
      </c>
      <c r="E64" s="176">
        <v>0.19372983288761661</v>
      </c>
      <c r="F64" s="176">
        <v>0.23026651119598382</v>
      </c>
      <c r="G64" s="176">
        <v>0.24983010768365757</v>
      </c>
      <c r="H64" s="176">
        <v>0.22200198274819335</v>
      </c>
      <c r="I64" s="176">
        <v>0.20087691561585871</v>
      </c>
      <c r="J64" s="176">
        <v>0.19348611331055962</v>
      </c>
      <c r="K64" s="176">
        <v>0.15209810354970374</v>
      </c>
      <c r="L64" s="176">
        <v>0.20016130235140298</v>
      </c>
      <c r="M64" s="176">
        <v>0.2161149745997448</v>
      </c>
      <c r="N64" s="176">
        <v>0.16379815938944758</v>
      </c>
      <c r="O64" s="176">
        <v>0.13763121235670439</v>
      </c>
      <c r="P64" s="177">
        <v>0.17461894330941369</v>
      </c>
      <c r="Q64" s="177">
        <v>0.16610996118607893</v>
      </c>
      <c r="R64" s="177">
        <v>0.15500549769930727</v>
      </c>
      <c r="S64" s="177">
        <v>0.1218936659112545</v>
      </c>
      <c r="T64" s="177">
        <v>0.1378827250926998</v>
      </c>
      <c r="U64" s="177">
        <v>0.13656108837744937</v>
      </c>
      <c r="V64" s="177">
        <v>0.14387479964709796</v>
      </c>
      <c r="W64" s="177">
        <v>0.119308432605575</v>
      </c>
      <c r="X64" s="177">
        <v>0.14227142828795783</v>
      </c>
    </row>
    <row r="65" spans="1:24" ht="15">
      <c r="B65" s="138" t="s">
        <v>16</v>
      </c>
      <c r="C65" s="175" t="s">
        <v>293</v>
      </c>
      <c r="D65" s="176">
        <v>0.20303383897316218</v>
      </c>
      <c r="E65" s="176">
        <v>0.12411955252551886</v>
      </c>
      <c r="F65" s="176">
        <v>0.17313312991809859</v>
      </c>
      <c r="G65" s="176">
        <v>0.13343019918669552</v>
      </c>
      <c r="H65" s="176">
        <v>0.15243444005151352</v>
      </c>
      <c r="I65" s="176">
        <v>0.20013600978079096</v>
      </c>
      <c r="J65" s="176">
        <v>0.13773574945893566</v>
      </c>
      <c r="K65" s="176">
        <v>0.18544215129149053</v>
      </c>
      <c r="L65" s="176">
        <v>0.17455710926475321</v>
      </c>
      <c r="M65" s="176">
        <v>0.21161100070003597</v>
      </c>
      <c r="N65" s="176">
        <v>0.2289238705977385</v>
      </c>
      <c r="O65" s="176">
        <v>0.25825566574184222</v>
      </c>
      <c r="P65" s="177">
        <v>0.17423902722588794</v>
      </c>
      <c r="Q65" s="177">
        <v>0.22220626407891866</v>
      </c>
      <c r="R65" s="177">
        <v>0.2384544737557921</v>
      </c>
      <c r="S65" s="177">
        <v>0.24165151981061336</v>
      </c>
      <c r="T65" s="177">
        <v>0.23355555535223785</v>
      </c>
      <c r="U65" s="177">
        <v>0.27359748204921297</v>
      </c>
      <c r="V65" s="177">
        <v>0.21532732180516256</v>
      </c>
      <c r="W65" s="177">
        <v>0.20929552359922041</v>
      </c>
      <c r="X65" s="177">
        <v>0.18400167825571304</v>
      </c>
    </row>
    <row r="66" spans="1:24" ht="15">
      <c r="B66" s="138" t="s">
        <v>17</v>
      </c>
      <c r="C66" s="175" t="s">
        <v>293</v>
      </c>
      <c r="D66" s="176">
        <v>0</v>
      </c>
      <c r="E66" s="176">
        <v>0</v>
      </c>
      <c r="F66" s="176">
        <v>0</v>
      </c>
      <c r="G66" s="176">
        <v>5.2119862276196723E-3</v>
      </c>
      <c r="H66" s="176">
        <v>1.6274662802363171E-2</v>
      </c>
      <c r="I66" s="176">
        <v>5.0807396747976359E-2</v>
      </c>
      <c r="J66" s="176">
        <v>2.6333054317580255E-2</v>
      </c>
      <c r="K66" s="176">
        <v>2.4501628387926275E-2</v>
      </c>
      <c r="L66" s="176">
        <v>2.178151689863746E-2</v>
      </c>
      <c r="M66" s="176">
        <v>3.1935859096483568E-2</v>
      </c>
      <c r="N66" s="176">
        <v>2.5174423656476479E-2</v>
      </c>
      <c r="O66" s="176">
        <v>3.1921373020039501E-2</v>
      </c>
      <c r="P66" s="177">
        <v>4.070099294541242E-2</v>
      </c>
      <c r="Q66" s="177">
        <v>2.2952024706194396E-2</v>
      </c>
      <c r="R66" s="177">
        <v>5.2894973620634951E-2</v>
      </c>
      <c r="S66" s="177">
        <v>5.7112686290533191E-2</v>
      </c>
      <c r="T66" s="177">
        <v>2.2990724714026675E-2</v>
      </c>
      <c r="U66" s="177">
        <v>3.7417441687172016E-2</v>
      </c>
      <c r="V66" s="177">
        <v>4.4361853339977102E-2</v>
      </c>
      <c r="W66" s="177">
        <v>3.9794183215070764E-2</v>
      </c>
      <c r="X66" s="177">
        <v>1.3526596041026063E-2</v>
      </c>
    </row>
    <row r="67" spans="1:24" ht="15">
      <c r="B67" s="138" t="s">
        <v>18</v>
      </c>
      <c r="C67" s="175" t="s">
        <v>293</v>
      </c>
      <c r="D67" s="176">
        <v>0.1722632784476425</v>
      </c>
      <c r="E67" s="176">
        <v>0.19068514821650534</v>
      </c>
      <c r="F67" s="176">
        <v>0.22558633161338071</v>
      </c>
      <c r="G67" s="176">
        <v>0.20936598952742702</v>
      </c>
      <c r="H67" s="176">
        <v>0.21873056681458222</v>
      </c>
      <c r="I67" s="176">
        <v>0.18499722768384774</v>
      </c>
      <c r="J67" s="176">
        <v>0.21648606052379551</v>
      </c>
      <c r="K67" s="176">
        <v>0.15969724720566206</v>
      </c>
      <c r="L67" s="176">
        <v>0.17363593021877577</v>
      </c>
      <c r="M67" s="176">
        <v>0.2221030637656366</v>
      </c>
      <c r="N67" s="176">
        <v>0.15854616823927517</v>
      </c>
      <c r="O67" s="176">
        <v>0.16665317157735873</v>
      </c>
      <c r="P67" s="177">
        <v>0.19870641740421449</v>
      </c>
      <c r="Q67" s="177">
        <v>0.18618722120544134</v>
      </c>
      <c r="R67" s="177">
        <v>0.20141525814121322</v>
      </c>
      <c r="S67" s="177">
        <v>0.1923592974667015</v>
      </c>
      <c r="T67" s="177">
        <v>0.21640880814450847</v>
      </c>
      <c r="U67" s="177">
        <v>0.16791920670092408</v>
      </c>
      <c r="V67" s="177">
        <v>0.20379543249095367</v>
      </c>
      <c r="W67" s="177">
        <v>0.20134781317068454</v>
      </c>
      <c r="X67" s="177">
        <v>0.17071043105757586</v>
      </c>
    </row>
    <row r="68" spans="1:24" ht="15">
      <c r="B68" s="138" t="s">
        <v>178</v>
      </c>
      <c r="C68" s="175" t="s">
        <v>293</v>
      </c>
      <c r="D68" s="176">
        <v>0</v>
      </c>
      <c r="E68" s="176">
        <v>0</v>
      </c>
      <c r="F68" s="176">
        <v>0</v>
      </c>
      <c r="G68" s="176">
        <v>0</v>
      </c>
      <c r="H68" s="176">
        <v>0</v>
      </c>
      <c r="I68" s="176">
        <v>0</v>
      </c>
      <c r="J68" s="176">
        <v>0</v>
      </c>
      <c r="K68" s="176">
        <v>0</v>
      </c>
      <c r="L68" s="176">
        <v>0</v>
      </c>
      <c r="M68" s="176">
        <v>0</v>
      </c>
      <c r="N68" s="176">
        <v>0</v>
      </c>
      <c r="O68" s="176">
        <v>0</v>
      </c>
      <c r="P68" s="177">
        <v>2.415403187151343E-3</v>
      </c>
      <c r="Q68" s="177">
        <v>5.8679223215822585E-3</v>
      </c>
      <c r="R68" s="177">
        <v>3.0947577188901201E-2</v>
      </c>
      <c r="S68" s="177">
        <v>4.936067279421056E-2</v>
      </c>
      <c r="T68" s="177">
        <v>8.3305405559445184E-2</v>
      </c>
      <c r="U68" s="177">
        <v>8.6082785547053411E-2</v>
      </c>
      <c r="V68" s="177">
        <v>0.11992527687194132</v>
      </c>
      <c r="W68" s="177">
        <v>9.5687176219582476E-2</v>
      </c>
      <c r="X68" s="177">
        <v>9.4506822540676133E-2</v>
      </c>
    </row>
    <row r="69" spans="1:24" ht="15">
      <c r="B69" s="138" t="s">
        <v>19</v>
      </c>
      <c r="C69" s="175" t="s">
        <v>293</v>
      </c>
      <c r="D69" s="176">
        <v>4.9699641298241067E-2</v>
      </c>
      <c r="E69" s="176">
        <v>1.7012567956106318E-2</v>
      </c>
      <c r="F69" s="176">
        <v>9.1467033465762702E-3</v>
      </c>
      <c r="G69" s="176">
        <v>1.3675179298191809E-2</v>
      </c>
      <c r="H69" s="176">
        <v>2.5899885446485957E-2</v>
      </c>
      <c r="I69" s="176">
        <v>7.7191904340449355E-2</v>
      </c>
      <c r="J69" s="176">
        <v>0.12472004162613397</v>
      </c>
      <c r="K69" s="176">
        <v>8.9661404477005463E-2</v>
      </c>
      <c r="L69" s="176">
        <v>6.1595221911463265E-2</v>
      </c>
      <c r="M69" s="176">
        <v>4.9295281556289809E-2</v>
      </c>
      <c r="N69" s="176">
        <v>6.9235074960196971E-2</v>
      </c>
      <c r="O69" s="176">
        <v>7.2983293948259892E-2</v>
      </c>
      <c r="P69" s="177">
        <v>6.60966494063744E-2</v>
      </c>
      <c r="Q69" s="177">
        <v>5.4865935791366338E-2</v>
      </c>
      <c r="R69" s="177">
        <v>2.8682150947761598E-2</v>
      </c>
      <c r="S69" s="177">
        <v>1.510648783898769E-2</v>
      </c>
      <c r="T69" s="177">
        <v>2.0584298722968335E-2</v>
      </c>
      <c r="U69" s="177">
        <v>3.4902992718521535E-2</v>
      </c>
      <c r="V69" s="177">
        <v>7.4205288627998189E-2</v>
      </c>
      <c r="W69" s="177">
        <v>9.9969253550496268E-2</v>
      </c>
      <c r="X69" s="177">
        <v>8.6481398378525642E-2</v>
      </c>
    </row>
    <row r="70" spans="1:24" ht="15">
      <c r="B70" s="144" t="s">
        <v>20</v>
      </c>
      <c r="C70" s="175" t="s">
        <v>293</v>
      </c>
      <c r="D70" s="176">
        <v>0</v>
      </c>
      <c r="E70" s="176">
        <v>0</v>
      </c>
      <c r="F70" s="176">
        <v>0</v>
      </c>
      <c r="G70" s="176">
        <v>3.3517596319097573E-3</v>
      </c>
      <c r="H70" s="176">
        <v>1.8997384005673128E-2</v>
      </c>
      <c r="I70" s="176">
        <v>1.6202041040206776E-2</v>
      </c>
      <c r="J70" s="176">
        <v>1.2306857000656065E-2</v>
      </c>
      <c r="K70" s="176">
        <v>9.8976875072019025E-3</v>
      </c>
      <c r="L70" s="176">
        <v>1.0110048372058514E-2</v>
      </c>
      <c r="M70" s="176">
        <v>8.3837871734529033E-3</v>
      </c>
      <c r="N70" s="176">
        <v>9.0553484872074909E-3</v>
      </c>
      <c r="O70" s="176">
        <v>0</v>
      </c>
      <c r="P70" s="177">
        <v>0</v>
      </c>
      <c r="Q70" s="177">
        <v>0</v>
      </c>
      <c r="R70" s="177">
        <v>0</v>
      </c>
      <c r="S70" s="177">
        <v>0</v>
      </c>
      <c r="T70" s="177">
        <v>0</v>
      </c>
      <c r="U70" s="177">
        <v>0</v>
      </c>
      <c r="V70" s="177">
        <v>0</v>
      </c>
      <c r="W70" s="177">
        <v>0</v>
      </c>
      <c r="X70" s="177">
        <v>0</v>
      </c>
    </row>
    <row r="71" spans="1:24" ht="15">
      <c r="B71" s="144" t="s">
        <v>242</v>
      </c>
      <c r="C71" s="175" t="s">
        <v>293</v>
      </c>
      <c r="D71" s="176">
        <v>0</v>
      </c>
      <c r="E71" s="176">
        <v>0</v>
      </c>
      <c r="F71" s="176">
        <v>0</v>
      </c>
      <c r="G71" s="176">
        <v>0</v>
      </c>
      <c r="H71" s="176">
        <v>0</v>
      </c>
      <c r="I71" s="176">
        <v>0</v>
      </c>
      <c r="J71" s="176">
        <v>0</v>
      </c>
      <c r="K71" s="176">
        <v>0</v>
      </c>
      <c r="L71" s="176">
        <v>0</v>
      </c>
      <c r="M71" s="176">
        <v>0</v>
      </c>
      <c r="N71" s="176">
        <v>0</v>
      </c>
      <c r="O71" s="176">
        <v>0</v>
      </c>
      <c r="P71" s="177">
        <v>0</v>
      </c>
      <c r="Q71" s="177">
        <v>0</v>
      </c>
      <c r="R71" s="177">
        <v>0</v>
      </c>
      <c r="S71" s="177">
        <v>1.6492978036883207E-2</v>
      </c>
      <c r="T71" s="177">
        <v>2.86082840836661E-2</v>
      </c>
      <c r="U71" s="177">
        <v>2.2840815372819002E-2</v>
      </c>
      <c r="V71" s="177">
        <v>1.615470801889967E-2</v>
      </c>
      <c r="W71" s="177">
        <v>3.2152898257652128E-2</v>
      </c>
      <c r="X71" s="177">
        <v>4.8055762888950443E-2</v>
      </c>
    </row>
    <row r="72" spans="1:24" ht="15">
      <c r="B72" s="144" t="s">
        <v>267</v>
      </c>
      <c r="C72" s="175" t="s">
        <v>293</v>
      </c>
      <c r="D72" s="176"/>
      <c r="E72" s="176"/>
      <c r="F72" s="176"/>
      <c r="G72" s="176"/>
      <c r="H72" s="176"/>
      <c r="I72" s="176"/>
      <c r="J72" s="176"/>
      <c r="K72" s="176"/>
      <c r="L72" s="176"/>
      <c r="M72" s="176"/>
      <c r="N72" s="176"/>
      <c r="O72" s="176"/>
      <c r="P72" s="177"/>
      <c r="Q72" s="177"/>
      <c r="R72" s="177"/>
      <c r="S72" s="177"/>
      <c r="T72" s="177"/>
      <c r="U72" s="177">
        <v>4.791962036602297E-3</v>
      </c>
      <c r="V72" s="177">
        <v>1.2609941029657599E-2</v>
      </c>
      <c r="W72" s="177">
        <v>1.405474668986461E-2</v>
      </c>
      <c r="X72" s="177">
        <v>1.2677355911558439E-2</v>
      </c>
    </row>
    <row r="73" spans="1:24" ht="15">
      <c r="B73" s="138" t="s">
        <v>21</v>
      </c>
      <c r="C73" s="175" t="s">
        <v>293</v>
      </c>
      <c r="D73" s="176">
        <v>1</v>
      </c>
      <c r="E73" s="176">
        <v>1</v>
      </c>
      <c r="F73" s="176">
        <v>1</v>
      </c>
      <c r="G73" s="176">
        <v>1</v>
      </c>
      <c r="H73" s="176">
        <v>1</v>
      </c>
      <c r="I73" s="176">
        <v>1</v>
      </c>
      <c r="J73" s="176">
        <v>1</v>
      </c>
      <c r="K73" s="176">
        <v>1</v>
      </c>
      <c r="L73" s="176">
        <v>1</v>
      </c>
      <c r="M73" s="176">
        <v>1</v>
      </c>
      <c r="N73" s="176">
        <v>1</v>
      </c>
      <c r="O73" s="176">
        <v>1</v>
      </c>
      <c r="P73" s="178">
        <v>1</v>
      </c>
      <c r="Q73" s="178">
        <v>1</v>
      </c>
      <c r="R73" s="178">
        <v>1</v>
      </c>
      <c r="S73" s="178">
        <v>1</v>
      </c>
      <c r="T73" s="178">
        <v>1</v>
      </c>
      <c r="U73" s="178">
        <v>1</v>
      </c>
      <c r="V73" s="178">
        <v>1</v>
      </c>
      <c r="W73" s="178">
        <v>1</v>
      </c>
      <c r="X73" s="178">
        <v>1</v>
      </c>
    </row>
    <row r="74" spans="1:24" ht="15">
      <c r="B74" s="179"/>
      <c r="C74" s="180"/>
      <c r="D74" s="181"/>
      <c r="E74" s="181"/>
      <c r="F74" s="181"/>
      <c r="G74" s="181"/>
      <c r="H74" s="181"/>
      <c r="I74" s="181"/>
      <c r="J74" s="182"/>
      <c r="K74" s="181"/>
      <c r="L74" s="181"/>
      <c r="M74" s="183"/>
      <c r="N74" s="183"/>
      <c r="O74" s="183"/>
      <c r="P74" s="138"/>
      <c r="Q74" s="138"/>
      <c r="R74" s="138"/>
      <c r="S74" s="138"/>
      <c r="T74" s="138"/>
      <c r="U74" s="138"/>
      <c r="V74" s="138"/>
      <c r="W74" s="138"/>
      <c r="X74" s="138"/>
    </row>
    <row r="75" spans="1:24" ht="15">
      <c r="B75" s="138"/>
      <c r="C75" s="172"/>
      <c r="D75" s="173"/>
      <c r="E75" s="173"/>
      <c r="F75" s="173"/>
      <c r="G75" s="173"/>
      <c r="H75" s="173"/>
      <c r="I75" s="173"/>
      <c r="J75" s="173"/>
      <c r="K75" s="138"/>
      <c r="L75" s="140"/>
      <c r="M75" s="140"/>
      <c r="N75" s="138"/>
      <c r="O75" s="138"/>
      <c r="P75" s="138"/>
      <c r="Q75" s="138"/>
      <c r="R75" s="138"/>
      <c r="S75" s="138"/>
      <c r="T75" s="138"/>
      <c r="U75" s="138"/>
      <c r="V75" s="138"/>
      <c r="W75" s="138"/>
      <c r="X75" s="138"/>
    </row>
    <row r="76" spans="1:24" ht="15">
      <c r="A76" s="8" t="s">
        <v>173</v>
      </c>
      <c r="B76" s="215" t="s">
        <v>316</v>
      </c>
      <c r="C76" s="133"/>
      <c r="D76" s="134"/>
      <c r="E76" s="134"/>
      <c r="F76" s="134"/>
      <c r="G76" s="134"/>
      <c r="H76" s="134"/>
      <c r="I76" s="134"/>
      <c r="J76" s="134"/>
      <c r="K76" s="134"/>
      <c r="L76" s="134"/>
      <c r="M76" s="134"/>
      <c r="N76" s="134"/>
      <c r="O76" s="134"/>
      <c r="P76" s="134"/>
      <c r="Q76" s="134"/>
      <c r="R76" s="134"/>
      <c r="S76" s="134"/>
      <c r="T76" s="134"/>
      <c r="U76" s="134"/>
      <c r="V76" s="134"/>
      <c r="W76" s="134"/>
      <c r="X76" s="134"/>
    </row>
    <row r="77" spans="1:24" ht="15">
      <c r="B77" s="135"/>
      <c r="C77" s="136" t="s">
        <v>290</v>
      </c>
      <c r="D77" s="137">
        <v>2003</v>
      </c>
      <c r="E77" s="137">
        <v>2004</v>
      </c>
      <c r="F77" s="137">
        <v>2005</v>
      </c>
      <c r="G77" s="137">
        <v>2006</v>
      </c>
      <c r="H77" s="137">
        <v>2007</v>
      </c>
      <c r="I77" s="137">
        <v>2008</v>
      </c>
      <c r="J77" s="137">
        <v>2009</v>
      </c>
      <c r="K77" s="137">
        <v>2010</v>
      </c>
      <c r="L77" s="137">
        <v>2011</v>
      </c>
      <c r="M77" s="137">
        <v>2012</v>
      </c>
      <c r="N77" s="137">
        <v>2013</v>
      </c>
      <c r="O77" s="137">
        <v>2014</v>
      </c>
      <c r="P77" s="137">
        <v>2015</v>
      </c>
      <c r="Q77" s="137">
        <v>2016</v>
      </c>
      <c r="R77" s="137">
        <v>2017</v>
      </c>
      <c r="S77" s="137">
        <v>2018</v>
      </c>
      <c r="T77" s="137">
        <v>2019</v>
      </c>
      <c r="U77" s="137">
        <v>2020</v>
      </c>
      <c r="V77" s="137">
        <v>2021</v>
      </c>
      <c r="W77" s="137">
        <v>2022</v>
      </c>
      <c r="X77" s="137">
        <v>2023</v>
      </c>
    </row>
    <row r="78" spans="1:24" ht="15">
      <c r="B78" s="250" t="s">
        <v>321</v>
      </c>
      <c r="C78" s="248"/>
      <c r="D78" s="249"/>
      <c r="E78" s="249"/>
      <c r="F78" s="249"/>
      <c r="G78" s="249"/>
      <c r="H78" s="249"/>
      <c r="I78" s="249"/>
      <c r="J78" s="249"/>
      <c r="K78" s="249"/>
      <c r="L78" s="249"/>
      <c r="M78" s="249"/>
      <c r="N78" s="249"/>
      <c r="O78" s="249"/>
      <c r="P78" s="249"/>
      <c r="Q78" s="249"/>
      <c r="R78" s="249"/>
      <c r="S78" s="249"/>
      <c r="T78" s="249"/>
      <c r="U78" s="249"/>
      <c r="V78" s="249"/>
      <c r="W78" s="249"/>
      <c r="X78" s="249"/>
    </row>
    <row r="79" spans="1:24" ht="15">
      <c r="B79" s="184" t="s">
        <v>296</v>
      </c>
      <c r="C79" s="185" t="s">
        <v>317</v>
      </c>
      <c r="D79" s="186">
        <v>19923</v>
      </c>
      <c r="E79" s="186">
        <v>18538</v>
      </c>
      <c r="F79" s="187">
        <v>18520</v>
      </c>
      <c r="G79" s="187">
        <v>22561</v>
      </c>
      <c r="H79" s="187">
        <v>34592</v>
      </c>
      <c r="I79" s="187">
        <v>43110</v>
      </c>
      <c r="J79" s="187">
        <v>47479</v>
      </c>
      <c r="K79" s="187">
        <v>41597</v>
      </c>
      <c r="L79" s="187">
        <v>51239.199999999997</v>
      </c>
      <c r="M79" s="187">
        <v>54953.715000000004</v>
      </c>
      <c r="N79" s="188">
        <v>72984.129000000001</v>
      </c>
      <c r="O79" s="188">
        <v>79468.221000000005</v>
      </c>
      <c r="P79" s="188">
        <v>88556.17</v>
      </c>
      <c r="Q79" s="188">
        <v>92395.349999999991</v>
      </c>
      <c r="R79" s="188">
        <v>93168.138999999996</v>
      </c>
      <c r="S79" s="188">
        <v>101327.87299999999</v>
      </c>
      <c r="T79" s="188">
        <v>120069.4605</v>
      </c>
      <c r="U79" s="188">
        <v>145191.69600000014</v>
      </c>
      <c r="V79" s="188">
        <v>173148.09885214007</v>
      </c>
      <c r="W79" s="188">
        <v>185582.90700000001</v>
      </c>
      <c r="X79" s="188">
        <v>199913.147</v>
      </c>
    </row>
    <row r="80" spans="1:24" ht="15">
      <c r="B80" s="138" t="s">
        <v>297</v>
      </c>
      <c r="C80" s="172" t="s">
        <v>298</v>
      </c>
      <c r="D80" s="173"/>
      <c r="E80" s="173"/>
      <c r="F80" s="189">
        <v>2226.5</v>
      </c>
      <c r="G80" s="189">
        <v>2571.75</v>
      </c>
      <c r="H80" s="190">
        <v>3837</v>
      </c>
      <c r="I80" s="190">
        <v>4377</v>
      </c>
      <c r="J80" s="190">
        <v>4594</v>
      </c>
      <c r="K80" s="190">
        <v>4225.302730649465</v>
      </c>
      <c r="L80" s="190">
        <v>4602.541455453149</v>
      </c>
      <c r="M80" s="190">
        <v>5024.75</v>
      </c>
      <c r="N80" s="189">
        <v>6092.083333333333</v>
      </c>
      <c r="O80" s="189">
        <v>6439.6666666666661</v>
      </c>
      <c r="P80" s="189">
        <v>6657.5</v>
      </c>
      <c r="Q80" s="189">
        <v>6879.916666666667</v>
      </c>
      <c r="R80" s="189">
        <v>6967.416666666667</v>
      </c>
      <c r="S80" s="189">
        <v>7580.6666666666661</v>
      </c>
      <c r="T80" s="189">
        <v>9065.5833333333339</v>
      </c>
      <c r="U80" s="189">
        <v>10876.334166666669</v>
      </c>
      <c r="V80" s="189">
        <v>12942.416749999999</v>
      </c>
      <c r="W80" s="189">
        <v>14415.416666666666</v>
      </c>
      <c r="X80" s="189">
        <v>14508.916666666666</v>
      </c>
    </row>
    <row r="81" spans="1:24" ht="15">
      <c r="B81" s="191" t="s">
        <v>299</v>
      </c>
      <c r="C81" s="192" t="s">
        <v>300</v>
      </c>
      <c r="D81" s="191"/>
      <c r="E81" s="191"/>
      <c r="F81" s="193">
        <v>22.789007872174828</v>
      </c>
      <c r="G81" s="193">
        <v>24.034590805525259</v>
      </c>
      <c r="H81" s="194">
        <v>24.699661907669022</v>
      </c>
      <c r="I81" s="194">
        <v>26.984141887387683</v>
      </c>
      <c r="J81" s="194">
        <v>28.315074456855577</v>
      </c>
      <c r="K81" s="194">
        <v>26.971885998835056</v>
      </c>
      <c r="L81" s="194">
        <v>30.500837683208285</v>
      </c>
      <c r="M81" s="194">
        <v>29.963306291391863</v>
      </c>
      <c r="N81" s="194">
        <v>32.822354335526029</v>
      </c>
      <c r="O81" s="194">
        <v>33.809382487394409</v>
      </c>
      <c r="P81" s="194">
        <v>36.443055777035887</v>
      </c>
      <c r="Q81" s="194">
        <v>36.693222273827423</v>
      </c>
      <c r="R81" s="194">
        <v>36.635554833924445</v>
      </c>
      <c r="S81" s="194">
        <v>36.620870322606294</v>
      </c>
      <c r="T81" s="194">
        <v>36.286404738882098</v>
      </c>
      <c r="U81" s="194">
        <v>36.473559645363352</v>
      </c>
      <c r="V81" s="194">
        <v>36.65299628213269</v>
      </c>
      <c r="W81" s="194">
        <v>35.271011050526596</v>
      </c>
      <c r="X81" s="194">
        <v>37.749700038812541</v>
      </c>
    </row>
    <row r="82" spans="1:24" ht="15">
      <c r="B82" s="251" t="s">
        <v>322</v>
      </c>
      <c r="C82" s="252"/>
      <c r="D82" s="253"/>
      <c r="E82" s="253"/>
      <c r="F82" s="253"/>
      <c r="G82" s="253"/>
      <c r="H82" s="253"/>
      <c r="I82" s="253"/>
      <c r="J82" s="253"/>
      <c r="K82" s="253"/>
      <c r="L82" s="253"/>
      <c r="M82" s="253"/>
      <c r="N82" s="253"/>
      <c r="O82" s="253"/>
      <c r="P82" s="253"/>
      <c r="Q82" s="253"/>
      <c r="R82" s="253"/>
      <c r="S82" s="253"/>
      <c r="T82" s="253"/>
      <c r="U82" s="253"/>
      <c r="V82" s="253"/>
      <c r="W82" s="253"/>
      <c r="X82" s="253"/>
    </row>
    <row r="83" spans="1:24" ht="15">
      <c r="B83" s="191" t="s">
        <v>301</v>
      </c>
      <c r="C83" s="192" t="s">
        <v>317</v>
      </c>
      <c r="D83" s="191"/>
      <c r="E83" s="191"/>
      <c r="F83" s="193"/>
      <c r="G83" s="193"/>
      <c r="H83" s="194"/>
      <c r="I83" s="194"/>
      <c r="J83" s="194"/>
      <c r="K83" s="194"/>
      <c r="L83" s="194"/>
      <c r="M83" s="194"/>
      <c r="N83" s="194"/>
      <c r="O83" s="194"/>
      <c r="P83" s="194"/>
      <c r="Q83" s="194"/>
      <c r="R83" s="194"/>
      <c r="S83" s="194"/>
      <c r="T83" s="195">
        <v>182260.88605772698</v>
      </c>
      <c r="U83" s="195">
        <v>297644.13304441085</v>
      </c>
      <c r="V83" s="195">
        <v>352532.05231017742</v>
      </c>
      <c r="W83" s="195">
        <v>359435.43351624429</v>
      </c>
      <c r="X83" s="195">
        <v>351754.02084428607</v>
      </c>
    </row>
    <row r="84" spans="1:24" ht="15">
      <c r="B84" s="138"/>
      <c r="C84" s="158"/>
      <c r="D84" s="138"/>
      <c r="E84" s="138"/>
      <c r="F84" s="138"/>
      <c r="G84" s="138"/>
      <c r="H84" s="196"/>
      <c r="I84" s="196"/>
      <c r="J84" s="196"/>
      <c r="K84" s="196"/>
      <c r="L84" s="196"/>
      <c r="M84" s="138"/>
      <c r="N84" s="138"/>
      <c r="O84" s="138"/>
      <c r="P84" s="138"/>
      <c r="Q84" s="138"/>
      <c r="R84" s="138"/>
      <c r="S84" s="138"/>
      <c r="T84" s="138"/>
      <c r="U84" s="138"/>
      <c r="V84" s="138"/>
      <c r="W84" s="138"/>
      <c r="X84" s="138"/>
    </row>
    <row r="85" spans="1:24" ht="15">
      <c r="B85" s="138"/>
      <c r="C85" s="158"/>
      <c r="D85" s="138"/>
      <c r="E85" s="138"/>
      <c r="F85" s="138"/>
      <c r="G85" s="138"/>
      <c r="H85" s="196"/>
      <c r="I85" s="196"/>
      <c r="J85" s="196"/>
      <c r="K85" s="196"/>
      <c r="L85" s="196"/>
      <c r="M85" s="138"/>
      <c r="N85" s="138"/>
      <c r="O85" s="138"/>
      <c r="P85" s="138"/>
      <c r="Q85" s="138"/>
      <c r="R85" s="138"/>
      <c r="S85" s="138"/>
      <c r="T85" s="138"/>
      <c r="U85" s="138"/>
      <c r="V85" s="138"/>
      <c r="W85" s="138"/>
      <c r="X85" s="138"/>
    </row>
    <row r="86" spans="1:24" ht="21.5">
      <c r="B86" s="130" t="s">
        <v>31</v>
      </c>
      <c r="C86" s="131"/>
      <c r="D86" s="132"/>
      <c r="E86" s="132"/>
      <c r="F86" s="132"/>
      <c r="G86" s="132"/>
      <c r="H86" s="132"/>
      <c r="I86" s="132"/>
      <c r="J86" s="132"/>
      <c r="K86" s="132"/>
      <c r="L86" s="132"/>
      <c r="M86" s="132"/>
      <c r="N86" s="132"/>
      <c r="O86" s="132"/>
      <c r="P86" s="132"/>
      <c r="Q86" s="132"/>
      <c r="R86" s="132"/>
      <c r="S86" s="132"/>
      <c r="T86" s="132"/>
      <c r="U86" s="132"/>
      <c r="V86" s="132"/>
      <c r="W86" s="132"/>
      <c r="X86" s="132"/>
    </row>
    <row r="87" spans="1:24" ht="15">
      <c r="B87" s="217"/>
      <c r="C87" s="218"/>
      <c r="D87" s="219"/>
      <c r="E87" s="219"/>
      <c r="F87" s="219"/>
      <c r="G87" s="219"/>
      <c r="H87" s="219"/>
      <c r="I87" s="219"/>
      <c r="J87" s="219"/>
      <c r="K87" s="219"/>
      <c r="L87" s="219"/>
      <c r="M87" s="219"/>
      <c r="N87" s="219"/>
      <c r="O87" s="219"/>
      <c r="P87" s="219"/>
      <c r="Q87" s="219"/>
      <c r="R87" s="219"/>
      <c r="S87" s="219"/>
      <c r="T87" s="219"/>
      <c r="U87" s="219"/>
      <c r="V87" s="219"/>
      <c r="W87" s="219"/>
      <c r="X87" s="219"/>
    </row>
    <row r="88" spans="1:24" ht="15">
      <c r="B88" s="135" t="s">
        <v>323</v>
      </c>
      <c r="C88" s="136" t="s">
        <v>290</v>
      </c>
      <c r="D88" s="137">
        <v>2003</v>
      </c>
      <c r="E88" s="137">
        <v>2004</v>
      </c>
      <c r="F88" s="137">
        <v>2005</v>
      </c>
      <c r="G88" s="137">
        <v>2006</v>
      </c>
      <c r="H88" s="137">
        <v>2007</v>
      </c>
      <c r="I88" s="137">
        <v>2008</v>
      </c>
      <c r="J88" s="137">
        <v>2009</v>
      </c>
      <c r="K88" s="137">
        <v>2010</v>
      </c>
      <c r="L88" s="137">
        <v>2011</v>
      </c>
      <c r="M88" s="137">
        <v>2012</v>
      </c>
      <c r="N88" s="137">
        <v>2013</v>
      </c>
      <c r="O88" s="137">
        <v>2014</v>
      </c>
      <c r="P88" s="137">
        <v>2015</v>
      </c>
      <c r="Q88" s="137">
        <v>2016</v>
      </c>
      <c r="R88" s="137">
        <v>2017</v>
      </c>
      <c r="S88" s="137">
        <v>2018</v>
      </c>
      <c r="T88" s="137">
        <v>2019</v>
      </c>
      <c r="U88" s="137">
        <v>2020</v>
      </c>
      <c r="V88" s="137">
        <v>2021</v>
      </c>
      <c r="W88" s="137">
        <v>2022</v>
      </c>
      <c r="X88" s="137">
        <v>2023</v>
      </c>
    </row>
    <row r="89" spans="1:24" ht="15">
      <c r="B89" s="251" t="s">
        <v>324</v>
      </c>
      <c r="C89" s="252"/>
      <c r="D89" s="253"/>
      <c r="E89" s="253"/>
      <c r="F89" s="253"/>
      <c r="G89" s="253"/>
      <c r="H89" s="253"/>
      <c r="I89" s="253"/>
      <c r="J89" s="253"/>
      <c r="K89" s="253"/>
      <c r="L89" s="253"/>
      <c r="M89" s="253"/>
      <c r="N89" s="253"/>
      <c r="O89" s="253"/>
      <c r="P89" s="253"/>
      <c r="Q89" s="253"/>
      <c r="R89" s="253"/>
      <c r="S89" s="253"/>
      <c r="T89" s="253"/>
      <c r="U89" s="253"/>
      <c r="V89" s="253"/>
      <c r="W89" s="253"/>
      <c r="X89" s="253"/>
    </row>
    <row r="90" spans="1:24" ht="15">
      <c r="A90" s="8" t="s">
        <v>173</v>
      </c>
      <c r="B90" s="147" t="s">
        <v>325</v>
      </c>
      <c r="C90" s="139" t="s">
        <v>303</v>
      </c>
      <c r="D90" s="140">
        <v>0</v>
      </c>
      <c r="E90" s="140">
        <v>0</v>
      </c>
      <c r="F90" s="140">
        <v>0</v>
      </c>
      <c r="G90" s="197">
        <v>0.81571099999999996</v>
      </c>
      <c r="H90" s="198">
        <v>0.89114700000000002</v>
      </c>
      <c r="I90" s="198">
        <v>1.406458</v>
      </c>
      <c r="J90" s="198">
        <v>2.2150289999999999</v>
      </c>
      <c r="K90" s="198">
        <v>4.06611513</v>
      </c>
      <c r="L90" s="198">
        <v>4.1680813599999995</v>
      </c>
      <c r="M90" s="199">
        <v>4.4889347599999994</v>
      </c>
      <c r="N90" s="198">
        <v>6.4179507600000001</v>
      </c>
      <c r="O90" s="198">
        <v>7.2328274600000002</v>
      </c>
      <c r="P90" s="198">
        <v>8.3354470500000009</v>
      </c>
      <c r="Q90" s="198">
        <v>11.114508539999999</v>
      </c>
      <c r="R90" s="198">
        <v>10.241802530000001</v>
      </c>
      <c r="S90" s="198">
        <v>11.359203610000002</v>
      </c>
      <c r="T90" s="198">
        <v>10.845135889999998</v>
      </c>
      <c r="U90" s="198">
        <v>11.103200080000001</v>
      </c>
      <c r="V90" s="198">
        <v>10.940306600000001</v>
      </c>
      <c r="W90" s="198">
        <v>10.484888470000001</v>
      </c>
      <c r="X90" s="198">
        <v>12.497422690000001</v>
      </c>
    </row>
    <row r="91" spans="1:24" ht="15">
      <c r="B91" s="200" t="s">
        <v>32</v>
      </c>
      <c r="C91" s="139" t="s">
        <v>303</v>
      </c>
      <c r="D91" s="140">
        <v>0</v>
      </c>
      <c r="E91" s="140">
        <v>0</v>
      </c>
      <c r="F91" s="140">
        <v>0</v>
      </c>
      <c r="G91" s="140">
        <v>0</v>
      </c>
      <c r="H91" s="201">
        <v>0.88935500000000001</v>
      </c>
      <c r="I91" s="201">
        <v>1.376763</v>
      </c>
      <c r="J91" s="201">
        <v>2.0755309999999998</v>
      </c>
      <c r="K91" s="201">
        <v>3.86928261</v>
      </c>
      <c r="L91" s="201">
        <v>3.8911245399999999</v>
      </c>
      <c r="M91" s="201">
        <v>4.3040380199999992</v>
      </c>
      <c r="N91" s="201">
        <v>5.5603518300000001</v>
      </c>
      <c r="O91" s="201">
        <v>6.4182738000000006</v>
      </c>
      <c r="P91" s="201">
        <v>7.3969259100000002</v>
      </c>
      <c r="Q91" s="201">
        <v>10.164671269999999</v>
      </c>
      <c r="R91" s="201">
        <v>9.0688437300000011</v>
      </c>
      <c r="S91" s="201">
        <v>10.748091200000001</v>
      </c>
      <c r="T91" s="201">
        <v>10.411800679999999</v>
      </c>
      <c r="U91" s="201">
        <v>10.46489349</v>
      </c>
      <c r="V91" s="201">
        <v>10.479719830000001</v>
      </c>
      <c r="W91" s="201">
        <v>10.117148</v>
      </c>
      <c r="X91" s="201">
        <v>11.685814520000001</v>
      </c>
    </row>
    <row r="92" spans="1:24" ht="15">
      <c r="B92" s="200" t="s">
        <v>33</v>
      </c>
      <c r="C92" s="139" t="s">
        <v>303</v>
      </c>
      <c r="D92" s="140">
        <v>0</v>
      </c>
      <c r="E92" s="140">
        <v>0</v>
      </c>
      <c r="F92" s="140">
        <v>0</v>
      </c>
      <c r="G92" s="140">
        <v>0</v>
      </c>
      <c r="H92" s="201">
        <v>1.792E-3</v>
      </c>
      <c r="I92" s="201">
        <v>2.9694999999999999E-2</v>
      </c>
      <c r="J92" s="201">
        <v>0.13949800000000001</v>
      </c>
      <c r="K92" s="201">
        <v>0.19683251999999998</v>
      </c>
      <c r="L92" s="201">
        <v>0.27695681999999999</v>
      </c>
      <c r="M92" s="201">
        <v>0.18489674000000023</v>
      </c>
      <c r="N92" s="201">
        <v>0.85759893000000009</v>
      </c>
      <c r="O92" s="201">
        <v>0.81455365999999996</v>
      </c>
      <c r="P92" s="201">
        <v>0.93852113999999986</v>
      </c>
      <c r="Q92" s="201">
        <v>0.94983727000000007</v>
      </c>
      <c r="R92" s="201">
        <v>1.1729588</v>
      </c>
      <c r="S92" s="201">
        <v>0.61111240999999994</v>
      </c>
      <c r="T92" s="201">
        <v>0.43333521000000003</v>
      </c>
      <c r="U92" s="201">
        <v>0.63830659000000012</v>
      </c>
      <c r="V92" s="201">
        <v>0.46058676999999998</v>
      </c>
      <c r="W92" s="201">
        <v>0.36774046999999999</v>
      </c>
      <c r="X92" s="201">
        <v>0.81160817000000007</v>
      </c>
    </row>
    <row r="93" spans="1:24" ht="6.5" customHeight="1">
      <c r="B93" s="200"/>
      <c r="C93" s="139"/>
      <c r="D93" s="140"/>
      <c r="E93" s="140"/>
      <c r="F93" s="140"/>
      <c r="G93" s="140"/>
      <c r="H93" s="201"/>
      <c r="I93" s="201"/>
      <c r="J93" s="201"/>
      <c r="K93" s="201"/>
      <c r="L93" s="201"/>
      <c r="M93" s="201"/>
      <c r="N93" s="201"/>
      <c r="O93" s="201"/>
      <c r="P93" s="201"/>
      <c r="Q93" s="201"/>
      <c r="R93" s="201"/>
      <c r="S93" s="201"/>
      <c r="T93" s="201"/>
      <c r="U93" s="201"/>
      <c r="V93" s="201"/>
      <c r="W93" s="201"/>
      <c r="X93" s="201"/>
    </row>
    <row r="94" spans="1:24" ht="15">
      <c r="B94" s="251" t="s">
        <v>34</v>
      </c>
      <c r="C94" s="252"/>
      <c r="D94" s="253"/>
      <c r="E94" s="253"/>
      <c r="F94" s="253"/>
      <c r="G94" s="253"/>
      <c r="H94" s="253"/>
      <c r="I94" s="253"/>
      <c r="J94" s="253"/>
      <c r="K94" s="253"/>
      <c r="L94" s="253"/>
      <c r="M94" s="253"/>
      <c r="N94" s="253"/>
      <c r="O94" s="253"/>
      <c r="P94" s="253"/>
      <c r="Q94" s="253"/>
      <c r="R94" s="253"/>
      <c r="S94" s="253"/>
      <c r="T94" s="253"/>
      <c r="U94" s="253"/>
      <c r="V94" s="253"/>
      <c r="W94" s="253"/>
      <c r="X94" s="253"/>
    </row>
    <row r="95" spans="1:24" ht="15">
      <c r="A95" s="8"/>
      <c r="B95" s="254" t="s">
        <v>326</v>
      </c>
      <c r="C95" s="255" t="s">
        <v>294</v>
      </c>
      <c r="D95" s="256">
        <v>0</v>
      </c>
      <c r="E95" s="256">
        <v>0</v>
      </c>
      <c r="F95" s="256">
        <v>0</v>
      </c>
      <c r="G95" s="256">
        <v>0</v>
      </c>
      <c r="H95" s="256">
        <v>125651.727</v>
      </c>
      <c r="I95" s="256">
        <v>189871.83</v>
      </c>
      <c r="J95" s="256">
        <v>274663.56747999997</v>
      </c>
      <c r="K95" s="256">
        <v>552352.30794860004</v>
      </c>
      <c r="L95" s="256">
        <v>533338.58863999997</v>
      </c>
      <c r="M95" s="256">
        <v>600629.87789580016</v>
      </c>
      <c r="N95" s="256">
        <v>812648.09941996075</v>
      </c>
      <c r="O95" s="256">
        <v>943910.80352717731</v>
      </c>
      <c r="P95" s="256">
        <v>1102357.2544741</v>
      </c>
      <c r="Q95" s="256">
        <v>1453183.7091623</v>
      </c>
      <c r="R95" s="256">
        <v>1332744.2823753001</v>
      </c>
      <c r="S95" s="256">
        <v>1506048.4127717998</v>
      </c>
      <c r="T95" s="256">
        <v>1508868.9935325999</v>
      </c>
      <c r="U95" s="256">
        <v>1531420.0359972999</v>
      </c>
      <c r="V95" s="256">
        <v>1485320.7280187998</v>
      </c>
      <c r="W95" s="256">
        <v>1435224.5950328</v>
      </c>
      <c r="X95" s="256">
        <v>1731127.328151</v>
      </c>
    </row>
    <row r="96" spans="1:24" ht="15">
      <c r="B96" s="138" t="s">
        <v>312</v>
      </c>
      <c r="C96" s="139" t="s">
        <v>294</v>
      </c>
      <c r="D96" s="140">
        <v>0</v>
      </c>
      <c r="E96" s="140">
        <v>0</v>
      </c>
      <c r="F96" s="140">
        <v>0</v>
      </c>
      <c r="G96" s="140">
        <v>0</v>
      </c>
      <c r="H96" s="140">
        <v>72371.850000000006</v>
      </c>
      <c r="I96" s="140">
        <v>67772.399999999994</v>
      </c>
      <c r="J96" s="140">
        <v>52967.85</v>
      </c>
      <c r="K96" s="140">
        <v>235689.976</v>
      </c>
      <c r="L96" s="140">
        <v>247805</v>
      </c>
      <c r="M96" s="174">
        <v>281622.39500000002</v>
      </c>
      <c r="N96" s="173">
        <v>335643.46</v>
      </c>
      <c r="O96" s="173">
        <v>413687.00000000006</v>
      </c>
      <c r="P96" s="173">
        <v>464929.36900000001</v>
      </c>
      <c r="Q96" s="173">
        <v>701060.04500000004</v>
      </c>
      <c r="R96" s="173">
        <v>567068.19200000004</v>
      </c>
      <c r="S96" s="173">
        <v>344137.00599999994</v>
      </c>
      <c r="T96" s="173">
        <v>213256.43099999998</v>
      </c>
      <c r="U96" s="173">
        <v>646981.40899999999</v>
      </c>
      <c r="V96" s="173">
        <v>546818.79600000009</v>
      </c>
      <c r="W96" s="173">
        <v>481919.10800000007</v>
      </c>
      <c r="X96" s="173">
        <v>805608.42</v>
      </c>
    </row>
    <row r="97" spans="1:24" ht="15">
      <c r="B97" s="191" t="s">
        <v>313</v>
      </c>
      <c r="C97" s="257" t="s">
        <v>309</v>
      </c>
      <c r="D97" s="195">
        <v>0</v>
      </c>
      <c r="E97" s="195">
        <v>0</v>
      </c>
      <c r="F97" s="195">
        <v>0</v>
      </c>
      <c r="G97" s="195">
        <v>0</v>
      </c>
      <c r="H97" s="195">
        <v>29375</v>
      </c>
      <c r="I97" s="195">
        <v>70067.199999999997</v>
      </c>
      <c r="J97" s="195">
        <v>132492.29999999999</v>
      </c>
      <c r="K97" s="195">
        <v>174303</v>
      </c>
      <c r="L97" s="195">
        <v>161385</v>
      </c>
      <c r="M97" s="258">
        <v>183713.31099999999</v>
      </c>
      <c r="N97" s="259">
        <v>268052.50699999998</v>
      </c>
      <c r="O97" s="259">
        <v>299809.79399999999</v>
      </c>
      <c r="P97" s="259">
        <v>361000.625</v>
      </c>
      <c r="Q97" s="259">
        <v>422394.94700000004</v>
      </c>
      <c r="R97" s="259">
        <v>434014.90300000005</v>
      </c>
      <c r="S97" s="259">
        <v>675001</v>
      </c>
      <c r="T97" s="259">
        <v>756493.93900000001</v>
      </c>
      <c r="U97" s="259">
        <v>502169.538</v>
      </c>
      <c r="V97" s="259">
        <v>534603.22900000005</v>
      </c>
      <c r="W97" s="259">
        <v>540230.98699999996</v>
      </c>
      <c r="X97" s="259">
        <v>522508.40999999992</v>
      </c>
    </row>
    <row r="98" spans="1:24" s="30" customFormat="1" ht="15">
      <c r="A98" s="3"/>
      <c r="B98" s="206" t="s">
        <v>279</v>
      </c>
      <c r="C98" s="207" t="s">
        <v>309</v>
      </c>
      <c r="D98" s="208"/>
      <c r="E98" s="208"/>
      <c r="F98" s="208"/>
      <c r="G98" s="208"/>
      <c r="H98" s="279"/>
      <c r="I98" s="279"/>
      <c r="J98" s="279"/>
      <c r="K98" s="279"/>
      <c r="L98" s="279"/>
      <c r="M98" s="209">
        <v>124992.965</v>
      </c>
      <c r="N98" s="210">
        <v>128327.283</v>
      </c>
      <c r="O98" s="210">
        <v>124638.132</v>
      </c>
      <c r="P98" s="210">
        <v>154492.989</v>
      </c>
      <c r="Q98" s="210">
        <v>169487</v>
      </c>
      <c r="R98" s="210">
        <v>171484.57399999999</v>
      </c>
      <c r="S98" s="210">
        <v>204553</v>
      </c>
      <c r="T98" s="210">
        <v>246136.18400000001</v>
      </c>
      <c r="U98" s="210">
        <v>183912.538</v>
      </c>
      <c r="V98" s="210">
        <v>241895.601</v>
      </c>
      <c r="W98" s="210">
        <v>291809.48800000001</v>
      </c>
      <c r="X98" s="210">
        <v>181238.04</v>
      </c>
    </row>
    <row r="99" spans="1:24" s="30" customFormat="1" ht="15">
      <c r="A99" s="3"/>
      <c r="B99" s="260" t="s">
        <v>280</v>
      </c>
      <c r="C99" s="261" t="s">
        <v>309</v>
      </c>
      <c r="D99" s="262"/>
      <c r="E99" s="262"/>
      <c r="F99" s="262"/>
      <c r="G99" s="262"/>
      <c r="H99" s="305"/>
      <c r="I99" s="305"/>
      <c r="J99" s="305"/>
      <c r="K99" s="305"/>
      <c r="L99" s="305"/>
      <c r="M99" s="263">
        <v>58720.34599999999</v>
      </c>
      <c r="N99" s="264">
        <v>139725.22399999999</v>
      </c>
      <c r="O99" s="264">
        <v>175171.66200000001</v>
      </c>
      <c r="P99" s="264">
        <v>206507.636</v>
      </c>
      <c r="Q99" s="264">
        <v>252908</v>
      </c>
      <c r="R99" s="264">
        <v>262530.32900000003</v>
      </c>
      <c r="S99" s="264">
        <v>470448</v>
      </c>
      <c r="T99" s="264">
        <v>510357.755</v>
      </c>
      <c r="U99" s="264">
        <v>318257</v>
      </c>
      <c r="V99" s="264">
        <v>292707.62800000003</v>
      </c>
      <c r="W99" s="264">
        <v>248421.49900000001</v>
      </c>
      <c r="X99" s="264">
        <v>341270.36999999994</v>
      </c>
    </row>
    <row r="100" spans="1:24" ht="15">
      <c r="B100" s="138" t="s">
        <v>329</v>
      </c>
      <c r="C100" s="139" t="s">
        <v>293</v>
      </c>
      <c r="D100" s="270"/>
      <c r="E100" s="270"/>
      <c r="F100" s="270"/>
      <c r="G100" s="270"/>
      <c r="H100" s="306"/>
      <c r="I100" s="306"/>
      <c r="J100" s="306"/>
      <c r="K100" s="270">
        <v>0.46</v>
      </c>
      <c r="L100" s="270">
        <v>0.51</v>
      </c>
      <c r="M100" s="271">
        <v>0.51</v>
      </c>
      <c r="N100" s="270">
        <v>0.47</v>
      </c>
      <c r="O100" s="270">
        <v>0.46</v>
      </c>
      <c r="P100" s="270">
        <v>0.44</v>
      </c>
      <c r="Q100" s="270">
        <v>0.5</v>
      </c>
      <c r="R100" s="270">
        <v>0.47438428027678436</v>
      </c>
      <c r="S100" s="270">
        <v>0.26158675908794632</v>
      </c>
      <c r="T100" s="270">
        <v>0.14783422718172901</v>
      </c>
      <c r="U100" s="270">
        <v>0.44166943293437089</v>
      </c>
      <c r="V100" s="270">
        <v>0.38487615561321492</v>
      </c>
      <c r="W100" s="270">
        <v>0.35108403094217827</v>
      </c>
      <c r="X100" s="270">
        <v>0.51839616559267809</v>
      </c>
    </row>
    <row r="101" spans="1:24" ht="15">
      <c r="B101" s="191" t="s">
        <v>330</v>
      </c>
      <c r="C101" s="257" t="s">
        <v>293</v>
      </c>
      <c r="D101" s="272"/>
      <c r="E101" s="272"/>
      <c r="F101" s="272"/>
      <c r="G101" s="272"/>
      <c r="H101" s="307"/>
      <c r="I101" s="307"/>
      <c r="J101" s="307"/>
      <c r="K101" s="272">
        <v>0.54</v>
      </c>
      <c r="L101" s="272">
        <v>0.49</v>
      </c>
      <c r="M101" s="273">
        <v>0.49</v>
      </c>
      <c r="N101" s="272">
        <v>0.53</v>
      </c>
      <c r="O101" s="272">
        <v>0.54</v>
      </c>
      <c r="P101" s="272">
        <v>0.56000000000000005</v>
      </c>
      <c r="Q101" s="272">
        <v>0.5</v>
      </c>
      <c r="R101" s="272">
        <v>0.52561571972321564</v>
      </c>
      <c r="S101" s="272">
        <v>0.73841324091205363</v>
      </c>
      <c r="T101" s="272">
        <v>0.85216577281827099</v>
      </c>
      <c r="U101" s="272">
        <v>0.55833056706562911</v>
      </c>
      <c r="V101" s="272">
        <v>0.61512384438678502</v>
      </c>
      <c r="W101" s="272">
        <v>0.64891596905782167</v>
      </c>
      <c r="X101" s="272">
        <v>0.48160383440732191</v>
      </c>
    </row>
    <row r="102" spans="1:24" ht="15">
      <c r="B102" s="138" t="s">
        <v>327</v>
      </c>
      <c r="C102" s="139" t="s">
        <v>310</v>
      </c>
      <c r="D102" s="140">
        <v>0</v>
      </c>
      <c r="E102" s="140">
        <v>0</v>
      </c>
      <c r="F102" s="140">
        <v>0</v>
      </c>
      <c r="G102" s="140">
        <v>0</v>
      </c>
      <c r="H102" s="140">
        <v>0</v>
      </c>
      <c r="I102" s="140">
        <v>0</v>
      </c>
      <c r="J102" s="140">
        <v>128291</v>
      </c>
      <c r="K102" s="140">
        <v>168644</v>
      </c>
      <c r="L102" s="140">
        <v>245474</v>
      </c>
      <c r="M102" s="174">
        <v>238540</v>
      </c>
      <c r="N102" s="173">
        <v>300207.522</v>
      </c>
      <c r="O102" s="173">
        <v>442705.73389750003</v>
      </c>
      <c r="P102" s="173">
        <v>553090.152</v>
      </c>
      <c r="Q102" s="173">
        <v>751037</v>
      </c>
      <c r="R102" s="173">
        <v>712425.3</v>
      </c>
      <c r="S102" s="173">
        <v>705539.41033749992</v>
      </c>
      <c r="T102" s="173">
        <v>853139.00500000012</v>
      </c>
      <c r="U102" s="173">
        <v>717915.02819999994</v>
      </c>
      <c r="V102" s="173">
        <v>730739.29761138035</v>
      </c>
      <c r="W102" s="173">
        <v>608964.02600000007</v>
      </c>
      <c r="X102" s="173">
        <v>694258.92</v>
      </c>
    </row>
    <row r="103" spans="1:24" ht="15">
      <c r="B103" s="265" t="s">
        <v>328</v>
      </c>
      <c r="C103" s="257" t="s">
        <v>311</v>
      </c>
      <c r="D103" s="195">
        <v>0</v>
      </c>
      <c r="E103" s="195">
        <v>0</v>
      </c>
      <c r="F103" s="195">
        <v>0</v>
      </c>
      <c r="G103" s="195">
        <v>0</v>
      </c>
      <c r="H103" s="195">
        <v>0</v>
      </c>
      <c r="I103" s="195">
        <v>0</v>
      </c>
      <c r="J103" s="266">
        <v>57.918435072967483</v>
      </c>
      <c r="K103" s="266">
        <v>41.475461123994293</v>
      </c>
      <c r="L103" s="266">
        <v>58.893754969312027</v>
      </c>
      <c r="M103" s="266">
        <v>53.139555986774916</v>
      </c>
      <c r="N103" s="266">
        <v>46.776227058494918</v>
      </c>
      <c r="O103" s="266">
        <v>61.207838337885633</v>
      </c>
      <c r="P103" s="266">
        <v>66.35397985594787</v>
      </c>
      <c r="Q103" s="266">
        <v>67.572694221889549</v>
      </c>
      <c r="R103" s="266">
        <v>69.560538578359015</v>
      </c>
      <c r="S103" s="266">
        <v>62.11169678448082</v>
      </c>
      <c r="T103" s="266">
        <v>78.665589223889384</v>
      </c>
      <c r="U103" s="266">
        <v>64.658388845317461</v>
      </c>
      <c r="V103" s="266">
        <v>66.793310674801418</v>
      </c>
      <c r="W103" s="266">
        <v>58.080162487412714</v>
      </c>
      <c r="X103" s="266">
        <v>55.552167612568759</v>
      </c>
    </row>
    <row r="104" spans="1:24" ht="8" customHeight="1">
      <c r="B104" s="267"/>
      <c r="C104" s="268"/>
      <c r="D104" s="269"/>
      <c r="E104" s="269"/>
      <c r="F104" s="269"/>
      <c r="G104" s="269"/>
      <c r="H104" s="269"/>
      <c r="I104" s="269"/>
      <c r="J104" s="269"/>
      <c r="K104" s="269"/>
      <c r="L104" s="269"/>
      <c r="M104" s="269"/>
      <c r="N104" s="269"/>
      <c r="O104" s="269"/>
      <c r="P104" s="269"/>
      <c r="Q104" s="269"/>
      <c r="R104" s="269"/>
      <c r="S104" s="269"/>
      <c r="T104" s="269"/>
      <c r="U104" s="269"/>
      <c r="V104" s="269"/>
      <c r="W104" s="269"/>
      <c r="X104" s="269"/>
    </row>
    <row r="105" spans="1:24" ht="15">
      <c r="B105" s="251" t="s">
        <v>331</v>
      </c>
      <c r="C105" s="252"/>
      <c r="D105" s="253"/>
      <c r="E105" s="253"/>
      <c r="F105" s="253"/>
      <c r="G105" s="253"/>
      <c r="H105" s="253"/>
      <c r="I105" s="253"/>
      <c r="J105" s="253"/>
      <c r="K105" s="253"/>
      <c r="L105" s="253"/>
      <c r="M105" s="253"/>
      <c r="N105" s="253"/>
      <c r="O105" s="253"/>
      <c r="P105" s="253"/>
      <c r="Q105" s="253"/>
      <c r="R105" s="253"/>
      <c r="S105" s="253"/>
      <c r="T105" s="253"/>
      <c r="U105" s="253"/>
      <c r="V105" s="253"/>
      <c r="W105" s="253"/>
      <c r="X105" s="253"/>
    </row>
    <row r="106" spans="1:24" ht="15">
      <c r="B106" s="138" t="s">
        <v>304</v>
      </c>
      <c r="C106" s="139" t="s">
        <v>302</v>
      </c>
      <c r="D106" s="140">
        <v>0</v>
      </c>
      <c r="E106" s="140">
        <v>0</v>
      </c>
      <c r="F106" s="140">
        <v>0</v>
      </c>
      <c r="G106" s="140">
        <v>0</v>
      </c>
      <c r="H106" s="140">
        <v>10106</v>
      </c>
      <c r="I106" s="140">
        <v>15400</v>
      </c>
      <c r="J106" s="140">
        <v>22222</v>
      </c>
      <c r="K106" s="140">
        <v>40263</v>
      </c>
      <c r="L106" s="140">
        <v>51500</v>
      </c>
      <c r="M106" s="174">
        <v>62717</v>
      </c>
      <c r="N106" s="173">
        <v>77442.199900000007</v>
      </c>
      <c r="O106" s="173">
        <v>79447.48427832326</v>
      </c>
      <c r="P106" s="173">
        <v>82316.58467018434</v>
      </c>
      <c r="Q106" s="173">
        <v>103558.99000000003</v>
      </c>
      <c r="R106" s="173">
        <v>106536.59864402976</v>
      </c>
      <c r="S106" s="173">
        <v>120401.43282580188</v>
      </c>
      <c r="T106" s="173">
        <v>137730.49058881338</v>
      </c>
      <c r="U106" s="173">
        <v>132373.64016450389</v>
      </c>
      <c r="V106" s="173">
        <v>152830.44961366817</v>
      </c>
      <c r="W106" s="173">
        <v>152073.78148487964</v>
      </c>
      <c r="X106" s="173">
        <v>146707.20000000001</v>
      </c>
    </row>
    <row r="107" spans="1:24" ht="15">
      <c r="B107" s="138" t="s">
        <v>306</v>
      </c>
      <c r="C107" s="139" t="s">
        <v>305</v>
      </c>
      <c r="D107" s="140">
        <v>0</v>
      </c>
      <c r="E107" s="140">
        <v>0</v>
      </c>
      <c r="F107" s="140">
        <v>0</v>
      </c>
      <c r="G107" s="140">
        <v>0</v>
      </c>
      <c r="H107" s="202">
        <v>88.002671680189991</v>
      </c>
      <c r="I107" s="202">
        <v>89.400194805194801</v>
      </c>
      <c r="J107" s="202">
        <v>93.399828998289976</v>
      </c>
      <c r="K107" s="202">
        <v>96.100206392966243</v>
      </c>
      <c r="L107" s="202">
        <v>75.555816310679617</v>
      </c>
      <c r="M107" s="202">
        <v>68.626337675590349</v>
      </c>
      <c r="N107" s="203">
        <v>71.800716497982648</v>
      </c>
      <c r="O107" s="203">
        <v>80.786369238770035</v>
      </c>
      <c r="P107" s="203">
        <v>93.021053141256388</v>
      </c>
      <c r="Q107" s="203">
        <v>98.2</v>
      </c>
      <c r="R107" s="203">
        <v>85.124209477549442</v>
      </c>
      <c r="S107" s="203">
        <v>89.266352490588943</v>
      </c>
      <c r="T107" s="203">
        <v>75.595466461263442</v>
      </c>
      <c r="U107" s="203">
        <v>79.047786326615565</v>
      </c>
      <c r="V107" s="203">
        <v>68.570889214100447</v>
      </c>
      <c r="W107" s="203">
        <v>66.518293898056186</v>
      </c>
      <c r="X107" s="203">
        <v>79.654138567422024</v>
      </c>
    </row>
    <row r="108" spans="1:24" s="276" customFormat="1" ht="15">
      <c r="A108" s="274"/>
      <c r="B108" s="138" t="s">
        <v>307</v>
      </c>
      <c r="C108" s="139" t="s">
        <v>308</v>
      </c>
      <c r="D108" s="140">
        <v>0</v>
      </c>
      <c r="E108" s="140">
        <v>0</v>
      </c>
      <c r="F108" s="140">
        <v>0</v>
      </c>
      <c r="G108" s="140">
        <v>0</v>
      </c>
      <c r="H108" s="167">
        <v>141</v>
      </c>
      <c r="I108" s="167">
        <v>135</v>
      </c>
      <c r="J108" s="167">
        <v>124</v>
      </c>
      <c r="K108" s="167">
        <v>135.84276152765995</v>
      </c>
      <c r="L108" s="167">
        <v>127.95779656926135</v>
      </c>
      <c r="M108" s="275">
        <v>133.80231836913578</v>
      </c>
      <c r="N108" s="196">
        <v>126.62111783169254</v>
      </c>
      <c r="O108" s="196">
        <v>130.50370809304184</v>
      </c>
      <c r="P108" s="196">
        <v>132</v>
      </c>
      <c r="Q108" s="196">
        <v>127.3</v>
      </c>
      <c r="R108" s="196">
        <v>127.01385275342722</v>
      </c>
      <c r="S108" s="196">
        <v>127.61692361399639</v>
      </c>
      <c r="T108" s="196">
        <v>132.92952630837109</v>
      </c>
      <c r="U108" s="196">
        <v>131.52127776976133</v>
      </c>
      <c r="V108" s="196">
        <v>127.83652084277199</v>
      </c>
      <c r="W108" s="196">
        <v>130.67328320313459</v>
      </c>
      <c r="X108" s="196">
        <v>131.64490271102522</v>
      </c>
    </row>
    <row r="109" spans="1:24" ht="6.5" customHeight="1">
      <c r="B109" s="147"/>
      <c r="C109" s="158"/>
      <c r="D109" s="138"/>
      <c r="E109" s="138"/>
      <c r="F109" s="138"/>
      <c r="G109" s="138"/>
      <c r="H109" s="197"/>
      <c r="I109" s="197"/>
      <c r="J109" s="197"/>
      <c r="K109" s="197"/>
      <c r="L109" s="197"/>
      <c r="M109" s="204"/>
      <c r="N109" s="205"/>
      <c r="O109" s="205"/>
      <c r="P109" s="205"/>
      <c r="Q109" s="138"/>
      <c r="R109" s="138"/>
      <c r="S109" s="138"/>
      <c r="T109" s="138"/>
      <c r="U109" s="138"/>
      <c r="V109" s="138"/>
      <c r="W109" s="138"/>
      <c r="X109" s="138"/>
    </row>
    <row r="110" spans="1:24" ht="15">
      <c r="B110" s="251" t="s">
        <v>332</v>
      </c>
      <c r="C110" s="252"/>
      <c r="D110" s="253"/>
      <c r="E110" s="253"/>
      <c r="F110" s="253"/>
      <c r="G110" s="253"/>
      <c r="H110" s="253"/>
      <c r="I110" s="253"/>
      <c r="J110" s="253"/>
      <c r="K110" s="253"/>
      <c r="L110" s="253"/>
      <c r="M110" s="253"/>
      <c r="N110" s="253"/>
      <c r="O110" s="253"/>
      <c r="P110" s="253"/>
      <c r="Q110" s="253"/>
      <c r="R110" s="253"/>
      <c r="S110" s="253"/>
      <c r="T110" s="253"/>
      <c r="U110" s="253"/>
      <c r="V110" s="253"/>
      <c r="W110" s="253"/>
      <c r="X110" s="253"/>
    </row>
    <row r="111" spans="1:24" s="276" customFormat="1" ht="15">
      <c r="A111" s="274" t="s">
        <v>173</v>
      </c>
      <c r="B111" s="280" t="s">
        <v>314</v>
      </c>
      <c r="C111" s="255" t="s">
        <v>302</v>
      </c>
      <c r="D111" s="256">
        <v>0</v>
      </c>
      <c r="E111" s="256">
        <v>0</v>
      </c>
      <c r="F111" s="256">
        <v>0</v>
      </c>
      <c r="G111" s="281">
        <v>14780</v>
      </c>
      <c r="H111" s="281">
        <v>22378</v>
      </c>
      <c r="I111" s="281">
        <v>32616</v>
      </c>
      <c r="J111" s="281">
        <v>49470</v>
      </c>
      <c r="K111" s="281">
        <v>53799</v>
      </c>
      <c r="L111" s="281">
        <v>65308</v>
      </c>
      <c r="M111" s="281">
        <v>85531</v>
      </c>
      <c r="N111" s="282">
        <v>99409.335689999978</v>
      </c>
      <c r="O111" s="282">
        <v>124411.87</v>
      </c>
      <c r="P111" s="282">
        <v>129299.36079905613</v>
      </c>
      <c r="Q111" s="283">
        <v>134591.17079905613</v>
      </c>
      <c r="R111" s="283">
        <v>137697.04000000007</v>
      </c>
      <c r="S111" s="283">
        <v>153689.89000000001</v>
      </c>
      <c r="T111" s="283">
        <v>166041.31000000003</v>
      </c>
      <c r="U111" s="283">
        <v>176651.22000000003</v>
      </c>
      <c r="V111" s="283">
        <v>185806.39000000004</v>
      </c>
      <c r="W111" s="283">
        <v>192986.89</v>
      </c>
      <c r="X111" s="283">
        <v>198747.16000000003</v>
      </c>
    </row>
    <row r="112" spans="1:24" s="276" customFormat="1" ht="15">
      <c r="A112" s="274" t="s">
        <v>173</v>
      </c>
      <c r="B112" s="144" t="s">
        <v>333</v>
      </c>
      <c r="C112" s="139" t="s">
        <v>302</v>
      </c>
      <c r="D112" s="140">
        <v>0</v>
      </c>
      <c r="E112" s="140">
        <v>0</v>
      </c>
      <c r="F112" s="140">
        <v>0</v>
      </c>
      <c r="G112" s="140">
        <v>0</v>
      </c>
      <c r="H112" s="140">
        <v>9129</v>
      </c>
      <c r="I112" s="140">
        <v>11933</v>
      </c>
      <c r="J112" s="140">
        <v>17670</v>
      </c>
      <c r="K112" s="140">
        <v>7998</v>
      </c>
      <c r="L112" s="140">
        <v>13616</v>
      </c>
      <c r="M112" s="140">
        <v>23390.969999999998</v>
      </c>
      <c r="N112" s="143">
        <v>25763.960000000003</v>
      </c>
      <c r="O112" s="143">
        <v>36267</v>
      </c>
      <c r="P112" s="143">
        <v>12865.629998787404</v>
      </c>
      <c r="Q112" s="143">
        <v>20254.986082964249</v>
      </c>
      <c r="R112" s="143">
        <v>23317.690000000002</v>
      </c>
      <c r="S112" s="143">
        <v>29652.739999999998</v>
      </c>
      <c r="T112" s="143">
        <v>29593.83</v>
      </c>
      <c r="U112" s="143">
        <v>27490.239999999998</v>
      </c>
      <c r="V112" s="143">
        <v>29311.030000000002</v>
      </c>
      <c r="W112" s="143">
        <v>31404.76</v>
      </c>
      <c r="X112" s="143">
        <v>33843.480000000003</v>
      </c>
    </row>
    <row r="113" spans="2:24" ht="15">
      <c r="B113" s="277" t="s">
        <v>203</v>
      </c>
      <c r="C113" s="207" t="s">
        <v>302</v>
      </c>
      <c r="D113" s="208">
        <v>0</v>
      </c>
      <c r="E113" s="208">
        <v>0</v>
      </c>
      <c r="F113" s="208">
        <v>0</v>
      </c>
      <c r="G113" s="208">
        <v>0</v>
      </c>
      <c r="H113" s="278">
        <v>7598</v>
      </c>
      <c r="I113" s="278">
        <v>10238</v>
      </c>
      <c r="J113" s="278">
        <v>16854</v>
      </c>
      <c r="K113" s="278">
        <v>4329</v>
      </c>
      <c r="L113" s="278">
        <v>11509</v>
      </c>
      <c r="M113" s="278">
        <v>20223</v>
      </c>
      <c r="N113" s="279">
        <v>13878.335689999978</v>
      </c>
      <c r="O113" s="279">
        <v>21780</v>
      </c>
      <c r="P113" s="279">
        <v>3954.3299987873907</v>
      </c>
      <c r="Q113" s="279">
        <v>5291.8100000000013</v>
      </c>
      <c r="R113" s="279">
        <v>9406.85</v>
      </c>
      <c r="S113" s="279">
        <v>10073.369999999999</v>
      </c>
      <c r="T113" s="279">
        <v>12351.420000000002</v>
      </c>
      <c r="U113" s="279">
        <v>10609.909999999998</v>
      </c>
      <c r="V113" s="279">
        <v>9155.1700000000019</v>
      </c>
      <c r="W113" s="279">
        <v>7180.5</v>
      </c>
      <c r="X113" s="279">
        <v>5760.72</v>
      </c>
    </row>
    <row r="114" spans="2:24" ht="15">
      <c r="B114" s="277" t="s">
        <v>204</v>
      </c>
      <c r="C114" s="207" t="s">
        <v>302</v>
      </c>
      <c r="D114" s="208">
        <v>0</v>
      </c>
      <c r="E114" s="208">
        <v>0</v>
      </c>
      <c r="F114" s="208">
        <v>0</v>
      </c>
      <c r="G114" s="208">
        <v>0</v>
      </c>
      <c r="H114" s="278">
        <v>1531</v>
      </c>
      <c r="I114" s="278">
        <v>1695</v>
      </c>
      <c r="J114" s="278">
        <v>816</v>
      </c>
      <c r="K114" s="278">
        <v>3669</v>
      </c>
      <c r="L114" s="278">
        <v>2107</v>
      </c>
      <c r="M114" s="278">
        <v>3167.9699999999975</v>
      </c>
      <c r="N114" s="279">
        <v>11885.624310000025</v>
      </c>
      <c r="O114" s="279">
        <v>14487</v>
      </c>
      <c r="P114" s="279">
        <v>8911.3000000000138</v>
      </c>
      <c r="Q114" s="279">
        <v>14963.176082964246</v>
      </c>
      <c r="R114" s="279">
        <v>13910.84</v>
      </c>
      <c r="S114" s="279">
        <v>19579.37</v>
      </c>
      <c r="T114" s="279">
        <v>17242.41</v>
      </c>
      <c r="U114" s="279">
        <v>16880.330000000002</v>
      </c>
      <c r="V114" s="279">
        <v>20155.86</v>
      </c>
      <c r="W114" s="279">
        <v>24224.26</v>
      </c>
      <c r="X114" s="279">
        <v>28082.760000000002</v>
      </c>
    </row>
    <row r="115" spans="2:24">
      <c r="H115" s="4"/>
      <c r="I115" s="4"/>
      <c r="J115" s="4"/>
      <c r="K115" s="4"/>
      <c r="L115" s="4"/>
      <c r="M115" s="4"/>
      <c r="N115" s="5"/>
    </row>
    <row r="116" spans="2:24">
      <c r="H116" s="4"/>
      <c r="I116" s="4"/>
      <c r="J116" s="4"/>
      <c r="K116" s="4"/>
      <c r="L116" s="4"/>
      <c r="M116" s="4"/>
      <c r="N116" s="5"/>
    </row>
    <row r="119" spans="2:24">
      <c r="B119" s="6"/>
    </row>
  </sheetData>
  <pageMargins left="0.7" right="0.7" top="0.75" bottom="0.75" header="0.3" footer="0.3"/>
  <pageSetup paperSize="9" scale="24" orientation="portrait" horizontalDpi="200" verticalDpi="2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8"/>
  <sheetViews>
    <sheetView showGridLines="0" view="pageBreakPreview" zoomScale="73" zoomScaleNormal="90" zoomScaleSheetLayoutView="70" workbookViewId="0">
      <pane xSplit="2" ySplit="4" topLeftCell="C5" activePane="bottomRight" state="frozen"/>
      <selection pane="topRight" activeCell="C1" sqref="C1"/>
      <selection pane="bottomLeft" activeCell="A5" sqref="A5"/>
      <selection pane="bottomRight" activeCell="N24" sqref="N24"/>
    </sheetView>
  </sheetViews>
  <sheetFormatPr baseColWidth="10" defaultColWidth="11.453125" defaultRowHeight="14.5" outlineLevelRow="1"/>
  <cols>
    <col min="1" max="1" width="2.7265625" style="12" customWidth="1"/>
    <col min="2" max="2" width="67" style="12" customWidth="1"/>
    <col min="3" max="14" width="12.26953125" style="12" customWidth="1"/>
    <col min="15" max="15" width="6.1796875" customWidth="1"/>
    <col min="23" max="23" width="4.81640625" style="12" hidden="1" customWidth="1"/>
    <col min="24" max="24" width="3.453125" style="2" customWidth="1"/>
    <col min="25" max="16384" width="11.453125" style="2"/>
  </cols>
  <sheetData>
    <row r="1" spans="1:24" ht="14.25" customHeight="1"/>
    <row r="3" spans="1:24" ht="15">
      <c r="B3" s="140"/>
      <c r="C3" s="140"/>
      <c r="D3" s="140"/>
      <c r="E3" s="140"/>
      <c r="F3" s="140"/>
      <c r="G3" s="140"/>
      <c r="H3" s="140"/>
      <c r="I3" s="140"/>
      <c r="J3" s="140"/>
      <c r="K3" s="140"/>
      <c r="L3" s="140"/>
      <c r="M3" s="140"/>
      <c r="N3" s="140"/>
    </row>
    <row r="4" spans="1:24" ht="15.5" thickBot="1">
      <c r="A4" s="10"/>
      <c r="B4" s="71" t="s">
        <v>179</v>
      </c>
      <c r="C4" s="114">
        <v>2012</v>
      </c>
      <c r="D4" s="114">
        <v>2013</v>
      </c>
      <c r="E4" s="114">
        <v>2014</v>
      </c>
      <c r="F4" s="114">
        <v>2015</v>
      </c>
      <c r="G4" s="114">
        <v>2016</v>
      </c>
      <c r="H4" s="114">
        <v>2017</v>
      </c>
      <c r="I4" s="114">
        <v>2018</v>
      </c>
      <c r="J4" s="114">
        <v>2019</v>
      </c>
      <c r="K4" s="114">
        <v>2020</v>
      </c>
      <c r="L4" s="114">
        <v>2021</v>
      </c>
      <c r="M4" s="114">
        <v>2022</v>
      </c>
      <c r="N4" s="114">
        <v>2023</v>
      </c>
      <c r="W4" s="18">
        <v>2011</v>
      </c>
    </row>
    <row r="5" spans="1:24" ht="9" customHeight="1">
      <c r="A5" s="10"/>
      <c r="B5" s="73"/>
      <c r="C5" s="220"/>
      <c r="D5" s="220"/>
      <c r="E5" s="220"/>
      <c r="F5" s="220"/>
      <c r="G5" s="220"/>
      <c r="H5" s="220"/>
      <c r="I5" s="73"/>
      <c r="J5" s="73"/>
      <c r="K5" s="73"/>
      <c r="L5" s="73"/>
      <c r="M5" s="73"/>
      <c r="N5" s="73"/>
      <c r="W5" s="13"/>
      <c r="X5" s="11"/>
    </row>
    <row r="6" spans="1:24" ht="15.75" customHeight="1">
      <c r="A6" s="10"/>
      <c r="B6" s="221" t="s">
        <v>48</v>
      </c>
      <c r="C6" s="222">
        <v>140710</v>
      </c>
      <c r="D6" s="221">
        <v>180702.98304689402</v>
      </c>
      <c r="E6" s="221">
        <v>263934</v>
      </c>
      <c r="F6" s="221">
        <v>215902</v>
      </c>
      <c r="G6" s="221">
        <v>298049</v>
      </c>
      <c r="H6" s="221">
        <v>276293</v>
      </c>
      <c r="I6" s="221">
        <v>314731</v>
      </c>
      <c r="J6" s="221">
        <v>305170</v>
      </c>
      <c r="K6" s="221">
        <v>341953</v>
      </c>
      <c r="L6" s="221">
        <v>437104</v>
      </c>
      <c r="M6" s="221">
        <v>432853</v>
      </c>
      <c r="N6" s="221">
        <v>476570</v>
      </c>
      <c r="W6" s="14">
        <f>+'[33]P&amp;L'!H17</f>
        <v>150066</v>
      </c>
    </row>
    <row r="7" spans="1:24" ht="15.75" customHeight="1">
      <c r="A7" s="10"/>
      <c r="B7" s="223" t="s">
        <v>185</v>
      </c>
      <c r="C7" s="143">
        <v>-38896.296008273617</v>
      </c>
      <c r="D7" s="143">
        <v>-58085.112618804458</v>
      </c>
      <c r="E7" s="143">
        <v>-83409.15097541461</v>
      </c>
      <c r="F7" s="143">
        <v>-61795</v>
      </c>
      <c r="G7" s="143">
        <v>-84973</v>
      </c>
      <c r="H7" s="143">
        <v>-128491</v>
      </c>
      <c r="I7" s="143">
        <v>-121726.46617206014</v>
      </c>
      <c r="J7" s="143">
        <v>-127896.1959911665</v>
      </c>
      <c r="K7" s="143">
        <v>-110058.31747771885</v>
      </c>
      <c r="L7" s="143">
        <v>-147133.55025559152</v>
      </c>
      <c r="M7" s="143">
        <v>-158278.99601982976</v>
      </c>
      <c r="N7" s="143">
        <v>-183120.21517409215</v>
      </c>
      <c r="W7" s="15"/>
    </row>
    <row r="8" spans="1:24" ht="15.75" customHeight="1">
      <c r="A8" s="10"/>
      <c r="B8" s="223" t="s">
        <v>47</v>
      </c>
      <c r="C8" s="63">
        <v>-4861</v>
      </c>
      <c r="D8" s="63">
        <v>-4232</v>
      </c>
      <c r="E8" s="63">
        <v>-4189</v>
      </c>
      <c r="F8" s="63">
        <v>-3588</v>
      </c>
      <c r="G8" s="63">
        <v>-3868</v>
      </c>
      <c r="H8" s="63">
        <v>-6565</v>
      </c>
      <c r="I8" s="63">
        <v>-5005</v>
      </c>
      <c r="J8" s="63">
        <v>-6646</v>
      </c>
      <c r="K8" s="63">
        <v>-6646</v>
      </c>
      <c r="L8" s="63">
        <v>-9269</v>
      </c>
      <c r="M8" s="63">
        <v>-12980</v>
      </c>
      <c r="N8" s="63">
        <v>-6815</v>
      </c>
      <c r="W8" s="15">
        <f>+'Cash Flow'!C45+'OOI &amp; FR'!C10</f>
        <v>-21928.932045131645</v>
      </c>
    </row>
    <row r="9" spans="1:24" ht="15.75" customHeight="1">
      <c r="A9" s="10"/>
      <c r="B9" s="221" t="s">
        <v>186</v>
      </c>
      <c r="C9" s="222">
        <v>96952.70399172639</v>
      </c>
      <c r="D9" s="221">
        <v>118385.87042808956</v>
      </c>
      <c r="E9" s="221">
        <v>176335.84902458539</v>
      </c>
      <c r="F9" s="221">
        <v>150519</v>
      </c>
      <c r="G9" s="221">
        <v>209208</v>
      </c>
      <c r="H9" s="221">
        <v>141237</v>
      </c>
      <c r="I9" s="221">
        <v>187999.53382793986</v>
      </c>
      <c r="J9" s="221">
        <v>170627.80400883348</v>
      </c>
      <c r="K9" s="221">
        <v>225248.68252228113</v>
      </c>
      <c r="L9" s="221">
        <v>280701.44974440848</v>
      </c>
      <c r="M9" s="221">
        <v>261594.00398017024</v>
      </c>
      <c r="N9" s="221">
        <v>286634.78482590785</v>
      </c>
      <c r="W9" s="16"/>
    </row>
    <row r="10" spans="1:24" ht="15.75" customHeight="1">
      <c r="A10" s="10"/>
      <c r="B10" s="223" t="s">
        <v>46</v>
      </c>
      <c r="C10" s="63">
        <v>-3000</v>
      </c>
      <c r="D10" s="63">
        <v>-4164</v>
      </c>
      <c r="E10" s="63">
        <v>-1372</v>
      </c>
      <c r="F10" s="63">
        <v>-8082</v>
      </c>
      <c r="G10" s="63">
        <v>0</v>
      </c>
      <c r="H10" s="63">
        <v>0</v>
      </c>
      <c r="I10" s="63">
        <v>0</v>
      </c>
      <c r="J10" s="63">
        <v>0</v>
      </c>
      <c r="K10" s="63">
        <v>0</v>
      </c>
      <c r="L10" s="63">
        <v>0</v>
      </c>
      <c r="M10" s="63">
        <v>0</v>
      </c>
      <c r="N10" s="63">
        <v>0</v>
      </c>
      <c r="W10" s="15">
        <f>+'Cash Flow'!C64</f>
        <v>0</v>
      </c>
    </row>
    <row r="11" spans="1:24" ht="15.75" customHeight="1">
      <c r="A11" s="10"/>
      <c r="B11" s="223" t="s">
        <v>45</v>
      </c>
      <c r="C11" s="63">
        <v>-23338</v>
      </c>
      <c r="D11" s="63">
        <v>-39090</v>
      </c>
      <c r="E11" s="63">
        <v>-41831</v>
      </c>
      <c r="F11" s="63">
        <v>-40237</v>
      </c>
      <c r="G11" s="63">
        <v>-40729</v>
      </c>
      <c r="H11" s="63">
        <v>-30382</v>
      </c>
      <c r="I11" s="63">
        <v>-42106</v>
      </c>
      <c r="J11" s="63">
        <v>-49523</v>
      </c>
      <c r="K11" s="63">
        <v>-34605</v>
      </c>
      <c r="L11" s="63">
        <v>-36858</v>
      </c>
      <c r="M11" s="63">
        <v>-39589</v>
      </c>
      <c r="N11" s="63">
        <v>6644</v>
      </c>
      <c r="W11" s="15">
        <f>+'Cash Flow'!C55+'Cash Flow'!C73</f>
        <v>-25461.792269999994</v>
      </c>
    </row>
    <row r="12" spans="1:24" ht="15.75" customHeight="1">
      <c r="A12" s="11"/>
      <c r="B12" s="224" t="s">
        <v>44</v>
      </c>
      <c r="C12" s="63">
        <v>25911</v>
      </c>
      <c r="D12" s="63">
        <v>43130</v>
      </c>
      <c r="E12" s="63">
        <v>50661</v>
      </c>
      <c r="F12" s="63">
        <v>38464</v>
      </c>
      <c r="G12" s="63">
        <v>3423</v>
      </c>
      <c r="H12" s="63">
        <v>0</v>
      </c>
      <c r="I12" s="63">
        <v>31511</v>
      </c>
      <c r="J12" s="63">
        <v>5833</v>
      </c>
      <c r="K12" s="63">
        <v>29653</v>
      </c>
      <c r="L12" s="63">
        <v>18109</v>
      </c>
      <c r="M12" s="63">
        <v>19879</v>
      </c>
      <c r="N12" s="63">
        <v>33242</v>
      </c>
      <c r="W12" s="15">
        <f>+'Cash Flow'!C57+'Cash Flow'!C58+'Cash Flow'!C72</f>
        <v>20531.887999999999</v>
      </c>
    </row>
    <row r="13" spans="1:24" ht="15">
      <c r="A13" s="11"/>
      <c r="B13" s="224" t="s">
        <v>376</v>
      </c>
      <c r="C13" s="63">
        <v>-27513</v>
      </c>
      <c r="D13" s="63">
        <v>-28171.954335363702</v>
      </c>
      <c r="E13" s="63">
        <v>-25508</v>
      </c>
      <c r="F13" s="63">
        <v>-23980</v>
      </c>
      <c r="G13" s="63">
        <v>0</v>
      </c>
      <c r="H13" s="63">
        <v>0</v>
      </c>
      <c r="I13" s="63">
        <v>-36227</v>
      </c>
      <c r="J13" s="63">
        <v>-9376</v>
      </c>
      <c r="K13" s="63">
        <v>-18132</v>
      </c>
      <c r="L13" s="63">
        <v>-6613</v>
      </c>
      <c r="M13" s="63">
        <v>-3699</v>
      </c>
      <c r="N13" s="63">
        <v>0</v>
      </c>
      <c r="W13" s="15">
        <f>-'[34]Adj. EBITDA'!$K$85</f>
        <v>-8832</v>
      </c>
    </row>
    <row r="14" spans="1:24" ht="15.75" customHeight="1">
      <c r="A14" s="10"/>
      <c r="B14" s="223" t="s">
        <v>43</v>
      </c>
      <c r="C14" s="63">
        <v>-39631</v>
      </c>
      <c r="D14" s="63">
        <v>-45193</v>
      </c>
      <c r="E14" s="63">
        <v>-112116</v>
      </c>
      <c r="F14" s="63">
        <v>-41706</v>
      </c>
      <c r="G14" s="63">
        <v>-38780</v>
      </c>
      <c r="H14" s="63">
        <v>-31798</v>
      </c>
      <c r="I14" s="63">
        <v>-35296</v>
      </c>
      <c r="J14" s="63">
        <v>-8491</v>
      </c>
      <c r="K14" s="63">
        <v>-97431</v>
      </c>
      <c r="L14" s="63">
        <v>-137518</v>
      </c>
      <c r="M14" s="63">
        <v>-113325</v>
      </c>
      <c r="N14" s="63">
        <v>-62068</v>
      </c>
      <c r="W14" s="15">
        <f t="shared" ref="W14" si="0">+W16+W15</f>
        <v>-61931.52296164415</v>
      </c>
    </row>
    <row r="15" spans="1:24" ht="15.75" customHeight="1">
      <c r="A15" s="11"/>
      <c r="B15" s="225" t="s">
        <v>377</v>
      </c>
      <c r="C15" s="226">
        <v>-28538</v>
      </c>
      <c r="D15" s="226">
        <v>-46927</v>
      </c>
      <c r="E15" s="226">
        <v>-104478</v>
      </c>
      <c r="F15" s="226">
        <v>-33697</v>
      </c>
      <c r="G15" s="226">
        <v>-35451</v>
      </c>
      <c r="H15" s="226">
        <v>-22145</v>
      </c>
      <c r="I15" s="226">
        <v>-73191</v>
      </c>
      <c r="J15" s="226">
        <v>-15093</v>
      </c>
      <c r="K15" s="226">
        <v>-67055</v>
      </c>
      <c r="L15" s="226">
        <v>-138158</v>
      </c>
      <c r="M15" s="226">
        <v>-75826</v>
      </c>
      <c r="N15" s="226">
        <v>-81620</v>
      </c>
      <c r="W15" s="15">
        <f>+SUM('Cash Flow'!C36:C43)-'OOI &amp; FR'!C18-'OOI &amp; FR'!C19</f>
        <v>-53843.601301955845</v>
      </c>
    </row>
    <row r="16" spans="1:24" ht="15.75" customHeight="1">
      <c r="A16" s="10"/>
      <c r="B16" s="227" t="s">
        <v>318</v>
      </c>
      <c r="C16" s="226">
        <v>-11093</v>
      </c>
      <c r="D16" s="226">
        <v>1734</v>
      </c>
      <c r="E16" s="226">
        <v>-7638</v>
      </c>
      <c r="F16" s="226">
        <v>-8009</v>
      </c>
      <c r="G16" s="226">
        <v>-3329</v>
      </c>
      <c r="H16" s="226">
        <v>-9653</v>
      </c>
      <c r="I16" s="226">
        <v>37895</v>
      </c>
      <c r="J16" s="226">
        <v>6602</v>
      </c>
      <c r="K16" s="226">
        <v>-30376</v>
      </c>
      <c r="L16" s="226">
        <v>640</v>
      </c>
      <c r="M16" s="226">
        <v>-37499</v>
      </c>
      <c r="N16" s="226">
        <v>19552</v>
      </c>
      <c r="W16" s="15">
        <f t="shared" ref="W16" si="1">+SUM(W17:W21)</f>
        <v>-8087.9216596883016</v>
      </c>
    </row>
    <row r="17" spans="1:29" ht="15.75" customHeight="1" outlineLevel="1">
      <c r="A17" s="10"/>
      <c r="B17" s="228" t="s">
        <v>42</v>
      </c>
      <c r="C17" s="63">
        <v>-2020</v>
      </c>
      <c r="D17" s="63">
        <v>769</v>
      </c>
      <c r="E17" s="63">
        <v>355</v>
      </c>
      <c r="F17" s="63">
        <v>-79</v>
      </c>
      <c r="G17" s="63">
        <v>341</v>
      </c>
      <c r="H17" s="63">
        <v>825</v>
      </c>
      <c r="I17" s="63">
        <v>2126</v>
      </c>
      <c r="J17" s="63">
        <v>2778</v>
      </c>
      <c r="K17" s="63">
        <v>0</v>
      </c>
      <c r="L17" s="63">
        <v>1146</v>
      </c>
      <c r="M17" s="63">
        <v>999</v>
      </c>
      <c r="N17" s="63">
        <v>654</v>
      </c>
      <c r="W17" s="15">
        <f>+'Cash Flow'!C25</f>
        <v>-3433.3273083914892</v>
      </c>
    </row>
    <row r="18" spans="1:29" ht="15.75" customHeight="1" outlineLevel="1">
      <c r="A18" s="10"/>
      <c r="B18" s="228" t="s">
        <v>41</v>
      </c>
      <c r="C18" s="63">
        <v>-15972</v>
      </c>
      <c r="D18" s="63">
        <v>-1949</v>
      </c>
      <c r="E18" s="63">
        <v>-13769</v>
      </c>
      <c r="F18" s="63">
        <v>-15732</v>
      </c>
      <c r="G18" s="63">
        <v>-9721</v>
      </c>
      <c r="H18" s="63">
        <v>-17016</v>
      </c>
      <c r="I18" s="63">
        <v>30946</v>
      </c>
      <c r="J18" s="63">
        <v>-1239</v>
      </c>
      <c r="K18" s="63">
        <v>-32494</v>
      </c>
      <c r="L18" s="63">
        <v>-7309</v>
      </c>
      <c r="M18" s="63">
        <v>-45007</v>
      </c>
      <c r="N18" s="63">
        <v>15064</v>
      </c>
      <c r="W18" s="15">
        <f>+'Cash Flow'!C23+'Cash Flow'!C24-'P&amp;L'!C18</f>
        <v>-10045.565491296813</v>
      </c>
    </row>
    <row r="19" spans="1:29" ht="15.75" customHeight="1" outlineLevel="1">
      <c r="A19" s="10"/>
      <c r="B19" s="228" t="s">
        <v>40</v>
      </c>
      <c r="C19" s="63">
        <v>4138</v>
      </c>
      <c r="D19" s="63">
        <v>3803</v>
      </c>
      <c r="E19" s="63">
        <v>3867</v>
      </c>
      <c r="F19" s="63">
        <v>4396</v>
      </c>
      <c r="G19" s="63">
        <v>4796</v>
      </c>
      <c r="H19" s="63">
        <v>5552</v>
      </c>
      <c r="I19" s="63">
        <v>4728</v>
      </c>
      <c r="J19" s="63">
        <v>4734</v>
      </c>
      <c r="K19" s="63">
        <v>4316</v>
      </c>
      <c r="L19" s="63">
        <v>6406</v>
      </c>
      <c r="M19" s="63">
        <v>10227</v>
      </c>
      <c r="N19" s="63">
        <v>8581</v>
      </c>
      <c r="W19" s="15">
        <f>+'Cash Flow'!C20</f>
        <v>3963.3840499999997</v>
      </c>
    </row>
    <row r="20" spans="1:29" ht="15.75" customHeight="1" outlineLevel="1">
      <c r="A20" s="10"/>
      <c r="B20" s="228" t="s">
        <v>39</v>
      </c>
      <c r="C20" s="63">
        <v>0</v>
      </c>
      <c r="D20" s="63">
        <v>-670</v>
      </c>
      <c r="E20" s="63">
        <v>985</v>
      </c>
      <c r="F20" s="63">
        <v>721</v>
      </c>
      <c r="G20" s="63">
        <v>1255</v>
      </c>
      <c r="H20" s="63">
        <v>986</v>
      </c>
      <c r="I20" s="63">
        <v>95</v>
      </c>
      <c r="J20" s="63">
        <v>329</v>
      </c>
      <c r="K20" s="63">
        <v>-2198</v>
      </c>
      <c r="L20" s="63">
        <v>397</v>
      </c>
      <c r="M20" s="63">
        <v>-3718</v>
      </c>
      <c r="N20" s="63">
        <v>-4747</v>
      </c>
      <c r="W20" s="15">
        <f>+'[34]Operating Income y Fcial result'!$C$9</f>
        <v>393.58709000000005</v>
      </c>
    </row>
    <row r="21" spans="1:29" ht="15.75" customHeight="1" outlineLevel="1">
      <c r="A21" s="10"/>
      <c r="B21" s="228" t="s">
        <v>38</v>
      </c>
      <c r="C21" s="63">
        <v>2761</v>
      </c>
      <c r="D21" s="63">
        <v>-219</v>
      </c>
      <c r="E21" s="63">
        <v>924</v>
      </c>
      <c r="F21" s="63">
        <v>2685</v>
      </c>
      <c r="G21" s="63">
        <v>0</v>
      </c>
      <c r="H21" s="63">
        <v>0</v>
      </c>
      <c r="I21" s="63">
        <v>0</v>
      </c>
      <c r="J21" s="63">
        <v>0</v>
      </c>
      <c r="K21" s="63">
        <v>0</v>
      </c>
      <c r="L21" s="63">
        <v>0</v>
      </c>
      <c r="M21" s="63">
        <v>0</v>
      </c>
      <c r="N21" s="63">
        <v>0</v>
      </c>
      <c r="O21" s="2"/>
      <c r="P21" s="2"/>
      <c r="Q21" s="2"/>
      <c r="R21" s="2"/>
      <c r="S21" s="2"/>
      <c r="T21" s="2"/>
      <c r="U21" s="2"/>
      <c r="V21" s="2"/>
      <c r="W21" s="15">
        <f>+'Cash Flow'!C28</f>
        <v>1034</v>
      </c>
    </row>
    <row r="22" spans="1:29" ht="15.75" customHeight="1">
      <c r="A22" s="10"/>
      <c r="B22" s="229" t="s">
        <v>265</v>
      </c>
      <c r="C22" s="63">
        <v>0</v>
      </c>
      <c r="D22" s="63">
        <v>0</v>
      </c>
      <c r="E22" s="63">
        <v>0</v>
      </c>
      <c r="F22" s="63">
        <v>0</v>
      </c>
      <c r="G22" s="63">
        <v>0</v>
      </c>
      <c r="H22" s="63">
        <v>0</v>
      </c>
      <c r="I22" s="63">
        <v>-29109</v>
      </c>
      <c r="J22" s="63">
        <v>-28599</v>
      </c>
      <c r="K22" s="63">
        <v>13478</v>
      </c>
      <c r="L22" s="63">
        <v>44845</v>
      </c>
      <c r="M22" s="63">
        <v>38920.502921588515</v>
      </c>
      <c r="N22" s="63">
        <v>-8979.3237908879528</v>
      </c>
      <c r="O22" s="2"/>
      <c r="P22" s="2"/>
      <c r="Q22" s="2"/>
      <c r="R22" s="2"/>
      <c r="S22" s="2"/>
      <c r="T22" s="2"/>
      <c r="U22" s="2"/>
      <c r="V22" s="2"/>
      <c r="W22" s="15"/>
      <c r="AA22" s="24"/>
    </row>
    <row r="23" spans="1:29" ht="15.75" customHeight="1">
      <c r="A23" s="10"/>
      <c r="B23" s="229" t="s">
        <v>281</v>
      </c>
      <c r="C23" s="63">
        <v>0</v>
      </c>
      <c r="D23" s="63">
        <v>0</v>
      </c>
      <c r="E23" s="63">
        <v>0</v>
      </c>
      <c r="F23" s="63">
        <v>0</v>
      </c>
      <c r="G23" s="63">
        <v>0</v>
      </c>
      <c r="H23" s="63">
        <v>-1664</v>
      </c>
      <c r="I23" s="63">
        <v>-1195</v>
      </c>
      <c r="J23" s="63">
        <v>-905</v>
      </c>
      <c r="K23" s="63">
        <v>-2447</v>
      </c>
      <c r="L23" s="63">
        <v>-311</v>
      </c>
      <c r="M23" s="63">
        <v>-358</v>
      </c>
      <c r="N23" s="63">
        <v>0</v>
      </c>
      <c r="O23" s="2"/>
      <c r="P23" s="2"/>
      <c r="Q23" s="2"/>
      <c r="R23" s="2"/>
      <c r="S23" s="2"/>
      <c r="T23" s="2"/>
      <c r="U23" s="2"/>
      <c r="V23" s="2"/>
      <c r="W23" s="15"/>
      <c r="AA23" s="24"/>
    </row>
    <row r="24" spans="1:29" ht="15.75" customHeight="1">
      <c r="A24" s="10"/>
      <c r="B24" s="229" t="s">
        <v>375</v>
      </c>
      <c r="C24" s="63"/>
      <c r="D24" s="63"/>
      <c r="E24" s="63"/>
      <c r="F24" s="63"/>
      <c r="G24" s="63"/>
      <c r="H24" s="63"/>
      <c r="I24" s="63"/>
      <c r="J24" s="63"/>
      <c r="K24" s="63"/>
      <c r="L24" s="63"/>
      <c r="M24" s="63"/>
      <c r="N24" s="63">
        <v>-54687.295565036664</v>
      </c>
      <c r="O24" s="2"/>
      <c r="P24" s="2"/>
      <c r="Q24" s="2"/>
      <c r="R24" s="2"/>
      <c r="S24" s="2"/>
      <c r="T24" s="2"/>
      <c r="U24" s="2"/>
      <c r="V24" s="2"/>
      <c r="W24" s="15"/>
      <c r="AA24" s="24"/>
    </row>
    <row r="25" spans="1:29" ht="15.75" customHeight="1">
      <c r="A25" s="10"/>
      <c r="B25" s="229" t="s">
        <v>270</v>
      </c>
      <c r="C25" s="63">
        <v>0</v>
      </c>
      <c r="D25" s="63">
        <v>0</v>
      </c>
      <c r="E25" s="63">
        <v>0</v>
      </c>
      <c r="F25" s="63">
        <v>0</v>
      </c>
      <c r="G25" s="63">
        <v>0</v>
      </c>
      <c r="H25" s="63">
        <v>0</v>
      </c>
      <c r="I25" s="63">
        <v>3088.4661720601434</v>
      </c>
      <c r="J25" s="63">
        <v>-12883.804008833482</v>
      </c>
      <c r="K25" s="63">
        <v>-9622.3903350932815</v>
      </c>
      <c r="L25" s="63">
        <v>-10586.844511312462</v>
      </c>
      <c r="M25" s="63">
        <v>-22136.630603224476</v>
      </c>
      <c r="N25" s="63">
        <v>-24912.016166934729</v>
      </c>
      <c r="O25" s="2"/>
      <c r="P25" s="2"/>
      <c r="Q25" s="2"/>
      <c r="R25" s="2"/>
      <c r="S25" s="2"/>
      <c r="T25" s="2"/>
      <c r="U25" s="2"/>
      <c r="V25" s="2"/>
      <c r="W25" s="15"/>
      <c r="AA25" s="24"/>
    </row>
    <row r="26" spans="1:29" ht="15.75" customHeight="1">
      <c r="A26" s="10"/>
      <c r="B26" s="221" t="s">
        <v>200</v>
      </c>
      <c r="C26" s="222">
        <v>29381.70399172639</v>
      </c>
      <c r="D26" s="221">
        <v>44896.916092725864</v>
      </c>
      <c r="E26" s="221">
        <v>46169.84902458539</v>
      </c>
      <c r="F26" s="221">
        <v>74978</v>
      </c>
      <c r="G26" s="221">
        <v>133122</v>
      </c>
      <c r="H26" s="221">
        <v>79057</v>
      </c>
      <c r="I26" s="221">
        <v>78666</v>
      </c>
      <c r="J26" s="221">
        <v>66683</v>
      </c>
      <c r="K26" s="221">
        <v>106142.29218718785</v>
      </c>
      <c r="L26" s="221">
        <v>151768.60523309602</v>
      </c>
      <c r="M26" s="221">
        <v>141285.87629853428</v>
      </c>
      <c r="N26" s="221">
        <v>175875.14930304801</v>
      </c>
      <c r="O26" s="2"/>
      <c r="P26" s="2"/>
      <c r="Q26" s="2"/>
      <c r="R26" s="2"/>
      <c r="S26" s="2"/>
      <c r="T26" s="2"/>
      <c r="U26" s="2"/>
      <c r="V26" s="2"/>
      <c r="W26" s="15"/>
    </row>
    <row r="27" spans="1:29" ht="15.75" customHeight="1">
      <c r="A27" s="10"/>
      <c r="B27" s="223" t="s">
        <v>187</v>
      </c>
      <c r="C27" s="143">
        <v>-286284.70399172639</v>
      </c>
      <c r="D27" s="143">
        <v>-178855.88738119561</v>
      </c>
      <c r="E27" s="143">
        <v>-242794.84902458533</v>
      </c>
      <c r="F27" s="143">
        <v>-87957</v>
      </c>
      <c r="G27" s="143">
        <v>-48134.581994278306</v>
      </c>
      <c r="H27" s="143">
        <v>-71891</v>
      </c>
      <c r="I27" s="143">
        <v>-98011</v>
      </c>
      <c r="J27" s="143">
        <v>-129074</v>
      </c>
      <c r="K27" s="143">
        <v>-56719.292187187864</v>
      </c>
      <c r="L27" s="143">
        <v>-58029.994233096004</v>
      </c>
      <c r="M27" s="143">
        <v>-70785.876298534291</v>
      </c>
      <c r="N27" s="143">
        <v>-67118.530608813526</v>
      </c>
      <c r="O27" s="2"/>
      <c r="P27" s="2"/>
      <c r="Q27" s="2"/>
      <c r="R27" s="2"/>
      <c r="S27" s="2"/>
      <c r="T27" s="2"/>
      <c r="U27" s="2"/>
      <c r="V27" s="2"/>
      <c r="W27" s="15" t="e">
        <f>+#REF!</f>
        <v>#REF!</v>
      </c>
      <c r="AC27" s="24">
        <v>1E-4</v>
      </c>
    </row>
    <row r="28" spans="1:29" ht="15.75" customHeight="1">
      <c r="A28" s="10"/>
      <c r="B28" s="223" t="s">
        <v>319</v>
      </c>
      <c r="C28" s="63">
        <v>0</v>
      </c>
      <c r="D28" s="63">
        <v>5100</v>
      </c>
      <c r="E28" s="63">
        <v>0</v>
      </c>
      <c r="F28" s="63">
        <v>0</v>
      </c>
      <c r="G28" s="63">
        <v>0</v>
      </c>
      <c r="H28" s="63">
        <v>0</v>
      </c>
      <c r="I28" s="63">
        <v>0</v>
      </c>
      <c r="J28" s="63">
        <v>0</v>
      </c>
      <c r="K28" s="63">
        <v>0</v>
      </c>
      <c r="L28" s="63">
        <v>0</v>
      </c>
      <c r="M28" s="63">
        <v>0</v>
      </c>
      <c r="N28" s="63">
        <v>0</v>
      </c>
      <c r="O28" s="2"/>
      <c r="P28" s="2"/>
      <c r="Q28" s="2"/>
      <c r="R28" s="2"/>
      <c r="S28" s="2"/>
      <c r="T28" s="2"/>
      <c r="U28" s="2"/>
      <c r="V28" s="2"/>
      <c r="W28" s="15">
        <f>+'Cash Flow'!C61</f>
        <v>0</v>
      </c>
      <c r="AA28" s="24"/>
    </row>
    <row r="29" spans="1:29" ht="15.75" customHeight="1">
      <c r="A29" s="10"/>
      <c r="B29" s="223" t="s">
        <v>177</v>
      </c>
      <c r="C29" s="63">
        <v>0</v>
      </c>
      <c r="D29" s="63">
        <v>13066</v>
      </c>
      <c r="E29" s="63">
        <v>0</v>
      </c>
      <c r="F29" s="63">
        <v>0</v>
      </c>
      <c r="G29" s="63">
        <v>0</v>
      </c>
      <c r="H29" s="63">
        <v>0</v>
      </c>
      <c r="I29" s="63">
        <v>0</v>
      </c>
      <c r="J29" s="63">
        <v>0</v>
      </c>
      <c r="K29" s="63">
        <v>0</v>
      </c>
      <c r="L29" s="63">
        <v>0</v>
      </c>
      <c r="M29" s="63">
        <v>0</v>
      </c>
      <c r="N29" s="63">
        <v>0</v>
      </c>
      <c r="O29" s="2"/>
      <c r="P29" s="2"/>
      <c r="Q29" s="2"/>
      <c r="R29" s="2"/>
      <c r="S29" s="2"/>
      <c r="T29" s="2"/>
      <c r="U29" s="2"/>
      <c r="V29" s="2"/>
      <c r="W29" s="15">
        <f>+'Cash Flow'!C60</f>
        <v>0</v>
      </c>
      <c r="AA29" s="24"/>
      <c r="AC29" s="24"/>
    </row>
    <row r="30" spans="1:29" ht="15.75" customHeight="1">
      <c r="A30" s="10"/>
      <c r="B30" s="221" t="s">
        <v>49</v>
      </c>
      <c r="C30" s="222">
        <v>-256903</v>
      </c>
      <c r="D30" s="221">
        <v>-115792.97128846974</v>
      </c>
      <c r="E30" s="221">
        <v>-196624.99999999994</v>
      </c>
      <c r="F30" s="221">
        <v>-12979</v>
      </c>
      <c r="G30" s="221">
        <v>84987.418005721702</v>
      </c>
      <c r="H30" s="221">
        <v>7166</v>
      </c>
      <c r="I30" s="221">
        <v>-19345</v>
      </c>
      <c r="J30" s="221">
        <v>-62391</v>
      </c>
      <c r="K30" s="221">
        <v>49422.999999999985</v>
      </c>
      <c r="L30" s="221">
        <v>93738.611000000019</v>
      </c>
      <c r="M30" s="221">
        <v>70499.999999999985</v>
      </c>
      <c r="N30" s="221">
        <v>108755.61869423497</v>
      </c>
      <c r="O30" s="2"/>
      <c r="P30" s="25"/>
      <c r="Q30" s="2"/>
      <c r="R30" s="2"/>
      <c r="S30" s="2"/>
      <c r="T30" s="2"/>
      <c r="U30" s="2"/>
      <c r="V30" s="2"/>
      <c r="W30" s="16" t="e">
        <f>+W6+W8+W10+W11+W12+W13+W14+W27+W28+W29</f>
        <v>#REF!</v>
      </c>
    </row>
    <row r="31" spans="1:29" ht="15">
      <c r="A31" s="10"/>
      <c r="B31" s="140"/>
      <c r="C31" s="140"/>
      <c r="D31" s="140"/>
      <c r="E31" s="140"/>
      <c r="F31" s="140"/>
      <c r="G31" s="230"/>
      <c r="H31" s="140"/>
      <c r="I31" s="140"/>
      <c r="J31" s="140"/>
      <c r="K31" s="140"/>
      <c r="L31" s="140"/>
      <c r="M31" s="140"/>
      <c r="N31" s="140"/>
      <c r="O31" s="2"/>
      <c r="P31" s="2"/>
      <c r="Q31" s="2"/>
      <c r="R31" s="2"/>
      <c r="S31" s="2"/>
      <c r="T31" s="2"/>
      <c r="U31" s="2"/>
      <c r="V31" s="2"/>
    </row>
    <row r="32" spans="1:29" ht="15" customHeight="1">
      <c r="B32" s="310" t="s">
        <v>379</v>
      </c>
      <c r="C32" s="310"/>
      <c r="D32" s="310"/>
      <c r="E32" s="310"/>
      <c r="F32" s="310"/>
      <c r="G32" s="310"/>
      <c r="H32" s="310"/>
      <c r="I32" s="310"/>
      <c r="J32" s="310"/>
      <c r="K32" s="310"/>
      <c r="L32" s="310"/>
      <c r="M32" s="310"/>
      <c r="N32" s="310"/>
      <c r="O32" s="2"/>
      <c r="P32" s="2"/>
      <c r="Q32" s="2"/>
      <c r="R32" s="2"/>
      <c r="S32" s="2"/>
      <c r="T32" s="2"/>
      <c r="U32" s="2"/>
      <c r="V32" s="2"/>
    </row>
    <row r="33" spans="2:22" ht="15" customHeight="1">
      <c r="B33" s="310"/>
      <c r="C33" s="310"/>
      <c r="D33" s="310"/>
      <c r="E33" s="310"/>
      <c r="F33" s="310"/>
      <c r="G33" s="310"/>
      <c r="H33" s="310"/>
      <c r="I33" s="310"/>
      <c r="J33" s="310"/>
      <c r="K33" s="310"/>
      <c r="L33" s="310"/>
      <c r="M33" s="310"/>
      <c r="N33" s="310"/>
      <c r="O33" s="2"/>
      <c r="P33" s="2"/>
      <c r="Q33" s="2"/>
      <c r="R33" s="2"/>
      <c r="S33" s="2"/>
      <c r="T33" s="2"/>
      <c r="U33" s="2"/>
      <c r="V33" s="2"/>
    </row>
    <row r="34" spans="2:22" ht="15">
      <c r="B34" s="231" t="s">
        <v>269</v>
      </c>
      <c r="C34" s="140"/>
      <c r="D34" s="140"/>
      <c r="E34" s="140"/>
      <c r="F34" s="140"/>
      <c r="G34" s="140"/>
      <c r="H34" s="140"/>
      <c r="I34" s="232"/>
      <c r="J34" s="232"/>
      <c r="K34" s="232"/>
      <c r="L34" s="232"/>
      <c r="M34" s="232"/>
      <c r="N34" s="232"/>
      <c r="O34" s="2"/>
      <c r="P34" s="2"/>
      <c r="Q34" s="2"/>
      <c r="R34" s="2"/>
      <c r="S34" s="2"/>
      <c r="T34" s="2"/>
      <c r="U34" s="2"/>
      <c r="V34" s="2"/>
    </row>
    <row r="35" spans="2:22" ht="15">
      <c r="B35" s="231" t="s">
        <v>264</v>
      </c>
      <c r="C35" s="140"/>
      <c r="D35" s="140"/>
      <c r="E35" s="140"/>
      <c r="F35" s="140"/>
      <c r="G35" s="140"/>
      <c r="H35" s="140"/>
      <c r="I35" s="140"/>
      <c r="J35" s="140"/>
      <c r="K35" s="140"/>
      <c r="L35" s="140"/>
      <c r="M35" s="140"/>
      <c r="N35" s="140"/>
      <c r="O35" s="2"/>
      <c r="P35" s="2"/>
      <c r="Q35" s="2"/>
      <c r="R35" s="2"/>
      <c r="S35" s="2"/>
      <c r="T35" s="2"/>
      <c r="U35" s="2"/>
      <c r="V35" s="2"/>
    </row>
    <row r="36" spans="2:22" ht="15" customHeight="1">
      <c r="B36" s="309" t="s">
        <v>378</v>
      </c>
      <c r="C36" s="309"/>
      <c r="D36" s="309"/>
      <c r="E36" s="309"/>
      <c r="F36" s="309"/>
      <c r="G36" s="309"/>
      <c r="H36" s="309"/>
      <c r="I36" s="309"/>
      <c r="J36" s="309"/>
      <c r="K36" s="309"/>
      <c r="L36" s="309"/>
      <c r="M36" s="309"/>
      <c r="N36" s="309"/>
      <c r="O36" s="309"/>
      <c r="P36" s="2"/>
      <c r="Q36" s="2"/>
      <c r="R36" s="2"/>
      <c r="S36" s="2"/>
      <c r="T36" s="2"/>
      <c r="U36" s="2"/>
      <c r="V36" s="2"/>
    </row>
    <row r="37" spans="2:22" ht="15" customHeight="1">
      <c r="B37" s="309"/>
      <c r="C37" s="309"/>
      <c r="D37" s="309"/>
      <c r="E37" s="309"/>
      <c r="F37" s="309"/>
      <c r="G37" s="309"/>
      <c r="H37" s="309"/>
      <c r="I37" s="309"/>
      <c r="J37" s="309"/>
      <c r="K37" s="309"/>
      <c r="L37" s="309"/>
      <c r="M37" s="309"/>
      <c r="N37" s="309"/>
      <c r="O37" s="309"/>
      <c r="P37" s="2"/>
      <c r="Q37" s="2"/>
      <c r="R37" s="2"/>
      <c r="S37" s="2"/>
      <c r="T37" s="2"/>
      <c r="U37" s="2"/>
      <c r="V37" s="2"/>
    </row>
    <row r="38" spans="2:22" ht="15">
      <c r="B38" s="231" t="s">
        <v>383</v>
      </c>
      <c r="C38" s="140"/>
      <c r="D38" s="140"/>
      <c r="E38" s="140"/>
      <c r="F38" s="140"/>
      <c r="G38" s="140"/>
      <c r="H38" s="140"/>
      <c r="I38" s="140"/>
      <c r="J38" s="140"/>
      <c r="K38" s="140"/>
      <c r="L38" s="140"/>
      <c r="M38" s="140"/>
      <c r="N38" s="140"/>
      <c r="O38" s="2"/>
      <c r="P38" s="2"/>
      <c r="Q38" s="2"/>
      <c r="R38" s="2"/>
      <c r="S38" s="2"/>
      <c r="T38" s="2"/>
      <c r="U38" s="2"/>
      <c r="V38" s="2"/>
    </row>
  </sheetData>
  <mergeCells count="2">
    <mergeCell ref="B36:O37"/>
    <mergeCell ref="B32:N33"/>
  </mergeCells>
  <pageMargins left="0.7" right="0.7" top="0.75" bottom="0.75" header="0.3" footer="0.3"/>
  <pageSetup scale="31" orientation="portrait"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0F3F-590E-4636-81A0-B79E064AC095}">
  <dimension ref="A5:S113"/>
  <sheetViews>
    <sheetView showGridLines="0" view="pageBreakPreview" zoomScale="70" zoomScaleNormal="70" zoomScaleSheetLayoutView="70" workbookViewId="0"/>
  </sheetViews>
  <sheetFormatPr baseColWidth="10" defaultRowHeight="14.5"/>
  <cols>
    <col min="1" max="1" width="7.453125" customWidth="1"/>
    <col min="2" max="2" width="50" customWidth="1"/>
    <col min="3" max="3" width="19.7265625" customWidth="1"/>
    <col min="4" max="4" width="26.36328125" customWidth="1"/>
    <col min="5" max="5" width="26.90625" customWidth="1"/>
    <col min="6" max="6" width="27.81640625" customWidth="1"/>
    <col min="7" max="7" width="27.08984375" customWidth="1"/>
  </cols>
  <sheetData>
    <row r="5" spans="1:19" ht="16.5" customHeight="1">
      <c r="A5" s="312" t="s">
        <v>365</v>
      </c>
      <c r="B5" s="312"/>
      <c r="C5" s="312"/>
      <c r="D5" s="312"/>
      <c r="E5" s="312"/>
      <c r="F5" s="312"/>
      <c r="G5" s="312"/>
      <c r="H5" s="312"/>
      <c r="I5" s="312"/>
      <c r="J5" s="312"/>
      <c r="K5" s="284"/>
      <c r="L5" s="284"/>
      <c r="M5" s="284"/>
      <c r="N5" s="284"/>
      <c r="O5" s="284"/>
      <c r="P5" s="284"/>
      <c r="Q5" s="284"/>
      <c r="R5" s="284"/>
      <c r="S5" s="284"/>
    </row>
    <row r="6" spans="1:19" ht="14.5" customHeight="1">
      <c r="A6" s="312"/>
      <c r="B6" s="312"/>
      <c r="C6" s="312"/>
      <c r="D6" s="312"/>
      <c r="E6" s="312"/>
      <c r="F6" s="312"/>
      <c r="G6" s="312"/>
      <c r="H6" s="312"/>
      <c r="I6" s="312"/>
      <c r="J6" s="312"/>
      <c r="K6" s="284"/>
      <c r="L6" s="284"/>
      <c r="M6" s="284"/>
      <c r="N6" s="284"/>
      <c r="O6" s="284"/>
      <c r="P6" s="284"/>
      <c r="Q6" s="284"/>
      <c r="R6" s="284"/>
      <c r="S6" s="284"/>
    </row>
    <row r="7" spans="1:19" ht="14.5" customHeight="1">
      <c r="A7" s="284"/>
      <c r="B7" s="284"/>
      <c r="C7" s="284"/>
      <c r="D7" s="284"/>
      <c r="E7" s="284"/>
      <c r="F7" s="284"/>
      <c r="G7" s="284"/>
      <c r="H7" s="284"/>
      <c r="I7" s="284"/>
      <c r="J7" s="284"/>
      <c r="K7" s="284"/>
      <c r="L7" s="284"/>
      <c r="M7" s="284"/>
      <c r="N7" s="284"/>
      <c r="O7" s="284"/>
      <c r="P7" s="284"/>
      <c r="Q7" s="284"/>
      <c r="R7" s="284"/>
      <c r="S7" s="284"/>
    </row>
    <row r="8" spans="1:19" ht="15" customHeight="1">
      <c r="A8" s="314" t="s">
        <v>384</v>
      </c>
      <c r="B8" s="314"/>
      <c r="C8" s="314"/>
      <c r="D8" s="314"/>
      <c r="E8" s="314"/>
      <c r="F8" s="314"/>
      <c r="G8" s="314"/>
      <c r="H8" s="314"/>
      <c r="I8" s="314"/>
      <c r="J8" s="314"/>
      <c r="K8" s="285"/>
      <c r="L8" s="285"/>
      <c r="M8" s="285"/>
      <c r="N8" s="285"/>
      <c r="O8" s="285"/>
      <c r="P8" s="285"/>
      <c r="Q8" s="285"/>
      <c r="R8" s="285"/>
      <c r="S8" s="285"/>
    </row>
    <row r="9" spans="1:19" ht="14.5" customHeight="1">
      <c r="A9" s="314"/>
      <c r="B9" s="314"/>
      <c r="C9" s="314"/>
      <c r="D9" s="314"/>
      <c r="E9" s="314"/>
      <c r="F9" s="314"/>
      <c r="G9" s="314"/>
      <c r="H9" s="314"/>
      <c r="I9" s="314"/>
      <c r="J9" s="314"/>
      <c r="K9" s="285"/>
      <c r="L9" s="285"/>
      <c r="M9" s="285"/>
      <c r="N9" s="285"/>
      <c r="O9" s="285"/>
      <c r="P9" s="285"/>
      <c r="Q9" s="285"/>
      <c r="R9" s="285"/>
      <c r="S9" s="285"/>
    </row>
    <row r="10" spans="1:19" ht="14.5" customHeight="1">
      <c r="A10" s="314"/>
      <c r="B10" s="314"/>
      <c r="C10" s="314"/>
      <c r="D10" s="314"/>
      <c r="E10" s="314"/>
      <c r="F10" s="314"/>
      <c r="G10" s="314"/>
      <c r="H10" s="314"/>
      <c r="I10" s="314"/>
      <c r="J10" s="314"/>
      <c r="K10" s="285"/>
      <c r="L10" s="285"/>
      <c r="M10" s="285"/>
      <c r="N10" s="285"/>
      <c r="O10" s="285"/>
      <c r="P10" s="285"/>
      <c r="Q10" s="285"/>
      <c r="R10" s="285"/>
      <c r="S10" s="285"/>
    </row>
    <row r="11" spans="1:19" ht="14.5" customHeight="1">
      <c r="A11" s="314"/>
      <c r="B11" s="314"/>
      <c r="C11" s="314"/>
      <c r="D11" s="314"/>
      <c r="E11" s="314"/>
      <c r="F11" s="314"/>
      <c r="G11" s="314"/>
      <c r="H11" s="314"/>
      <c r="I11" s="314"/>
      <c r="J11" s="314"/>
      <c r="K11" s="285"/>
      <c r="L11" s="285"/>
      <c r="M11" s="285"/>
      <c r="N11" s="285"/>
      <c r="O11" s="285"/>
      <c r="P11" s="285"/>
      <c r="Q11" s="285"/>
      <c r="R11" s="285"/>
      <c r="S11" s="285"/>
    </row>
    <row r="13" spans="1:19" ht="15">
      <c r="A13" s="17" t="s">
        <v>173</v>
      </c>
      <c r="B13" s="289" t="s">
        <v>342</v>
      </c>
      <c r="C13" s="289"/>
      <c r="D13" s="289"/>
      <c r="E13" s="289"/>
    </row>
    <row r="14" spans="1:19" ht="15.5" thickBot="1">
      <c r="A14" s="17"/>
      <c r="B14" s="71" t="s">
        <v>179</v>
      </c>
      <c r="C14" s="114">
        <v>2021</v>
      </c>
      <c r="D14" s="114">
        <v>2022</v>
      </c>
      <c r="E14" s="114">
        <v>2023</v>
      </c>
    </row>
    <row r="15" spans="1:19" ht="15">
      <c r="B15" s="47" t="s">
        <v>334</v>
      </c>
      <c r="C15" s="140">
        <v>379328</v>
      </c>
      <c r="D15" s="140">
        <v>408069</v>
      </c>
      <c r="E15" s="140">
        <v>451290</v>
      </c>
      <c r="F15" s="47"/>
      <c r="G15" s="47"/>
      <c r="H15" s="47"/>
      <c r="I15" s="47"/>
      <c r="J15" s="47"/>
      <c r="K15" s="47"/>
      <c r="L15" s="47"/>
      <c r="M15" s="47"/>
    </row>
    <row r="16" spans="1:19" ht="15">
      <c r="B16" s="47" t="s">
        <v>335</v>
      </c>
      <c r="C16" s="286">
        <v>-170527</v>
      </c>
      <c r="D16" s="286">
        <v>-299181</v>
      </c>
      <c r="E16" s="286">
        <v>-100917.08574072836</v>
      </c>
      <c r="F16" s="47"/>
      <c r="G16" s="47"/>
      <c r="H16" s="47"/>
      <c r="I16" s="47"/>
      <c r="J16" s="47"/>
      <c r="K16" s="47"/>
      <c r="L16" s="47"/>
      <c r="M16" s="47"/>
    </row>
    <row r="17" spans="1:14" ht="15">
      <c r="B17" s="47" t="s">
        <v>336</v>
      </c>
      <c r="C17" s="286">
        <v>-52478</v>
      </c>
      <c r="D17" s="286">
        <v>-44865</v>
      </c>
      <c r="E17" s="286">
        <v>-47223</v>
      </c>
      <c r="F17" s="47"/>
      <c r="G17" s="47"/>
      <c r="H17" s="47"/>
      <c r="I17" s="47"/>
      <c r="J17" s="47"/>
      <c r="K17" s="47"/>
      <c r="L17" s="47"/>
      <c r="M17" s="47"/>
    </row>
    <row r="18" spans="1:14" ht="15">
      <c r="B18" s="47" t="s">
        <v>337</v>
      </c>
      <c r="C18" s="286">
        <v>58029.994233096004</v>
      </c>
      <c r="D18" s="286">
        <v>70785.876298534291</v>
      </c>
      <c r="E18" s="286">
        <v>67118.530608813526</v>
      </c>
      <c r="F18" s="47"/>
      <c r="G18" s="47"/>
      <c r="H18" s="47"/>
      <c r="I18" s="47"/>
      <c r="J18" s="47"/>
      <c r="K18" s="47"/>
      <c r="L18" s="47"/>
      <c r="M18" s="47"/>
    </row>
    <row r="19" spans="1:14" ht="15">
      <c r="B19" s="47" t="s">
        <v>338</v>
      </c>
      <c r="C19" s="286">
        <v>-62273</v>
      </c>
      <c r="D19" s="286">
        <v>-91175</v>
      </c>
      <c r="E19" s="286">
        <v>-104097</v>
      </c>
      <c r="F19" s="47"/>
      <c r="G19" s="47"/>
      <c r="H19" s="47"/>
      <c r="I19" s="47"/>
      <c r="J19" s="47"/>
      <c r="K19" s="47"/>
      <c r="L19" s="47"/>
      <c r="M19" s="47"/>
    </row>
    <row r="20" spans="1:14" ht="15">
      <c r="B20" s="47" t="s">
        <v>281</v>
      </c>
      <c r="C20" s="286">
        <v>-311</v>
      </c>
      <c r="D20" s="286">
        <v>-358</v>
      </c>
      <c r="E20" s="286">
        <v>0</v>
      </c>
      <c r="F20" s="47"/>
      <c r="G20" s="47"/>
      <c r="H20" s="47"/>
      <c r="I20" s="47"/>
      <c r="J20" s="47"/>
      <c r="K20" s="47"/>
      <c r="L20" s="47"/>
      <c r="M20" s="47"/>
    </row>
    <row r="21" spans="1:14" ht="15">
      <c r="B21" s="47" t="s">
        <v>371</v>
      </c>
      <c r="C21" s="286"/>
      <c r="D21" s="286"/>
      <c r="E21" s="286">
        <v>-54687.295565036664</v>
      </c>
      <c r="F21" s="47"/>
      <c r="G21" s="47"/>
      <c r="H21" s="47"/>
      <c r="I21" s="47"/>
      <c r="J21" s="47"/>
      <c r="K21" s="47"/>
      <c r="L21" s="47"/>
      <c r="M21" s="47"/>
    </row>
    <row r="22" spans="1:14" ht="15">
      <c r="B22" s="47" t="s">
        <v>339</v>
      </c>
      <c r="C22" s="286">
        <v>0</v>
      </c>
      <c r="D22" s="286">
        <v>98010</v>
      </c>
      <c r="E22" s="286">
        <v>-35610</v>
      </c>
      <c r="F22" s="47"/>
      <c r="G22" s="47"/>
      <c r="H22" s="47"/>
      <c r="I22" s="47"/>
      <c r="J22" s="47"/>
      <c r="K22" s="47"/>
      <c r="L22" s="47"/>
      <c r="M22" s="47"/>
    </row>
    <row r="23" spans="1:14" ht="15">
      <c r="B23" s="242" t="s">
        <v>340</v>
      </c>
      <c r="C23" s="69">
        <v>151768.99423309602</v>
      </c>
      <c r="D23" s="69">
        <v>141285.87629853428</v>
      </c>
      <c r="E23" s="69">
        <v>175875.14930304801</v>
      </c>
      <c r="F23" s="47"/>
      <c r="G23" s="47"/>
      <c r="H23" s="47"/>
      <c r="I23" s="47"/>
      <c r="J23" s="47"/>
      <c r="K23" s="47"/>
      <c r="L23" s="47"/>
      <c r="M23" s="47"/>
    </row>
    <row r="24" spans="1:14" ht="15">
      <c r="B24" s="47" t="s">
        <v>187</v>
      </c>
      <c r="C24" s="286">
        <v>-58029.994233096004</v>
      </c>
      <c r="D24" s="286">
        <v>-70785.876298534291</v>
      </c>
      <c r="E24" s="286">
        <v>-67118.530608813526</v>
      </c>
      <c r="F24" s="47"/>
      <c r="G24" s="47"/>
      <c r="H24" s="47"/>
      <c r="I24" s="47"/>
      <c r="J24" s="47"/>
      <c r="K24" s="47"/>
      <c r="L24" s="47"/>
      <c r="M24" s="47"/>
    </row>
    <row r="25" spans="1:14" ht="15">
      <c r="B25" s="242" t="s">
        <v>341</v>
      </c>
      <c r="C25" s="69">
        <v>93739.000000000015</v>
      </c>
      <c r="D25" s="69">
        <v>70499.999999999985</v>
      </c>
      <c r="E25" s="69">
        <v>108755.61869423497</v>
      </c>
      <c r="F25" s="47"/>
      <c r="G25" s="47"/>
      <c r="H25" s="47"/>
      <c r="I25" s="47"/>
      <c r="J25" s="47"/>
      <c r="K25" s="47"/>
      <c r="L25" s="47"/>
      <c r="M25" s="47"/>
    </row>
    <row r="26" spans="1:14" ht="15">
      <c r="B26" s="287" t="s">
        <v>343</v>
      </c>
      <c r="C26" s="288">
        <v>60707.597693238407</v>
      </c>
      <c r="D26" s="288">
        <v>56514.350519413711</v>
      </c>
      <c r="E26" s="288">
        <v>70349.659721219403</v>
      </c>
      <c r="F26" s="47"/>
      <c r="G26" s="47"/>
      <c r="H26" s="47"/>
      <c r="I26" s="47"/>
      <c r="J26" s="47"/>
      <c r="K26" s="47"/>
      <c r="L26" s="47"/>
      <c r="M26" s="47"/>
    </row>
    <row r="27" spans="1:14" ht="15">
      <c r="B27" s="47"/>
      <c r="C27" s="286"/>
      <c r="D27" s="286"/>
      <c r="E27" s="47"/>
      <c r="F27" s="47"/>
      <c r="G27" s="47"/>
      <c r="H27" s="47"/>
      <c r="I27" s="47"/>
      <c r="J27" s="47"/>
      <c r="K27" s="47"/>
      <c r="L27" s="47"/>
      <c r="M27" s="47"/>
      <c r="N27" s="47"/>
    </row>
    <row r="28" spans="1:14" ht="15">
      <c r="A28" s="17" t="s">
        <v>173</v>
      </c>
      <c r="B28" s="289" t="s">
        <v>345</v>
      </c>
      <c r="C28" s="289"/>
      <c r="D28" s="289"/>
      <c r="E28" s="47"/>
      <c r="F28" s="47"/>
      <c r="G28" s="47"/>
      <c r="H28" s="47"/>
      <c r="I28" s="47"/>
      <c r="J28" s="47"/>
      <c r="K28" s="47"/>
      <c r="L28" s="47"/>
      <c r="M28" s="47"/>
    </row>
    <row r="29" spans="1:14" ht="15.5" thickBot="1">
      <c r="A29" s="17"/>
      <c r="B29" s="71" t="s">
        <v>179</v>
      </c>
      <c r="C29" s="114">
        <v>2022</v>
      </c>
      <c r="D29" s="114">
        <v>2023</v>
      </c>
      <c r="E29" s="47"/>
      <c r="F29" s="47"/>
      <c r="G29" s="47"/>
      <c r="H29" s="47"/>
      <c r="I29" s="47"/>
      <c r="J29" s="47"/>
      <c r="K29" s="47"/>
      <c r="L29" s="47"/>
      <c r="M29" s="47"/>
    </row>
    <row r="30" spans="1:14" ht="15">
      <c r="B30" s="47" t="s">
        <v>346</v>
      </c>
      <c r="C30" s="286">
        <v>17500</v>
      </c>
      <c r="D30" s="286">
        <v>17500</v>
      </c>
      <c r="E30" s="47"/>
      <c r="F30" s="47"/>
      <c r="G30" s="47"/>
      <c r="H30" s="47"/>
      <c r="I30" s="47"/>
      <c r="J30" s="47"/>
      <c r="K30" s="47"/>
      <c r="L30" s="47"/>
      <c r="M30" s="47"/>
    </row>
    <row r="31" spans="1:14" ht="15">
      <c r="B31" s="47" t="s">
        <v>347</v>
      </c>
      <c r="C31" s="286">
        <v>17500</v>
      </c>
      <c r="D31" s="286">
        <v>17500</v>
      </c>
      <c r="E31" s="47"/>
      <c r="F31" s="47"/>
      <c r="G31" s="47"/>
      <c r="H31" s="47"/>
      <c r="I31" s="47"/>
      <c r="J31" s="47"/>
      <c r="K31" s="47"/>
      <c r="L31" s="47"/>
      <c r="M31" s="47"/>
    </row>
    <row r="32" spans="1:14" ht="15">
      <c r="B32" s="290" t="s">
        <v>348</v>
      </c>
      <c r="C32" s="291">
        <v>35000</v>
      </c>
      <c r="D32" s="291">
        <v>35000</v>
      </c>
      <c r="E32" s="47"/>
      <c r="F32" s="47"/>
      <c r="G32" s="47"/>
      <c r="H32" s="47"/>
      <c r="I32" s="47"/>
      <c r="J32" s="47"/>
      <c r="K32" s="47"/>
      <c r="L32" s="47"/>
      <c r="M32" s="47"/>
    </row>
    <row r="33" spans="1:15" ht="15">
      <c r="B33" s="47" t="s">
        <v>367</v>
      </c>
      <c r="C33" s="286">
        <v>36751.957210000008</v>
      </c>
      <c r="D33" s="286">
        <v>26198.572356000004</v>
      </c>
      <c r="E33" s="47"/>
      <c r="F33" s="47"/>
      <c r="G33" s="47"/>
      <c r="H33" s="47"/>
      <c r="I33" s="47"/>
      <c r="J33" s="47"/>
      <c r="K33" s="47"/>
      <c r="L33" s="47"/>
      <c r="M33" s="47"/>
    </row>
    <row r="34" spans="1:15" ht="15">
      <c r="B34" s="290" t="s">
        <v>349</v>
      </c>
      <c r="C34" s="291">
        <v>36751.957210000008</v>
      </c>
      <c r="D34" s="291">
        <v>26198.572356000004</v>
      </c>
      <c r="E34" s="47"/>
      <c r="F34" s="47"/>
      <c r="G34" s="47"/>
      <c r="H34" s="47"/>
      <c r="I34" s="47"/>
      <c r="J34" s="47"/>
      <c r="K34" s="47"/>
      <c r="L34" s="47"/>
      <c r="M34" s="47"/>
    </row>
    <row r="35" spans="1:15" ht="15">
      <c r="B35" s="242" t="s">
        <v>350</v>
      </c>
      <c r="C35" s="69">
        <v>71751.957210000008</v>
      </c>
      <c r="D35" s="69">
        <v>61198.572356000004</v>
      </c>
      <c r="E35" s="47"/>
      <c r="F35" s="47"/>
      <c r="G35" s="47"/>
      <c r="H35" s="47"/>
      <c r="I35" s="47"/>
      <c r="J35" s="47"/>
      <c r="K35" s="47"/>
      <c r="L35" s="47"/>
      <c r="M35" s="47"/>
    </row>
    <row r="36" spans="1:15" ht="15">
      <c r="B36" s="287" t="s">
        <v>343</v>
      </c>
      <c r="C36" s="288">
        <v>60707.597693238407</v>
      </c>
      <c r="D36" s="288">
        <v>56514.350519413711</v>
      </c>
      <c r="E36" s="47"/>
      <c r="F36" s="47"/>
      <c r="G36" s="47"/>
      <c r="H36" s="47"/>
      <c r="I36" s="47"/>
      <c r="J36" s="47"/>
      <c r="K36" s="47"/>
      <c r="L36" s="47"/>
      <c r="M36" s="47"/>
    </row>
    <row r="37" spans="1:15" ht="15">
      <c r="B37" s="242" t="s">
        <v>351</v>
      </c>
      <c r="C37" s="292">
        <v>0.47277085528944734</v>
      </c>
      <c r="D37" s="292">
        <v>0.43315421158367329</v>
      </c>
      <c r="E37" s="47"/>
      <c r="F37" s="47"/>
      <c r="G37" s="47"/>
      <c r="H37" s="47"/>
      <c r="I37" s="47"/>
      <c r="J37" s="47"/>
      <c r="K37" s="47"/>
      <c r="L37" s="47"/>
      <c r="M37" s="47"/>
    </row>
    <row r="38" spans="1:15" ht="15">
      <c r="B38" s="297" t="s">
        <v>362</v>
      </c>
      <c r="C38" s="298">
        <v>7.0999999999999994E-2</v>
      </c>
      <c r="D38" s="298">
        <v>5.8999999999999997E-2</v>
      </c>
      <c r="E38" s="270"/>
      <c r="F38" s="270"/>
      <c r="G38" s="270"/>
      <c r="H38" s="295"/>
      <c r="I38" s="47"/>
      <c r="J38" s="47"/>
      <c r="K38" s="47"/>
      <c r="L38" s="47"/>
      <c r="M38" s="47"/>
    </row>
    <row r="39" spans="1:15" ht="15">
      <c r="B39" s="297" t="s">
        <v>364</v>
      </c>
      <c r="C39" s="298">
        <v>3.4569608522971862E-2</v>
      </c>
      <c r="D39" s="298">
        <v>3.4000000000000002E-2</v>
      </c>
      <c r="E39" s="47"/>
      <c r="F39" s="47"/>
      <c r="G39" s="47"/>
      <c r="H39" s="296"/>
      <c r="I39" s="47"/>
      <c r="J39" s="47"/>
      <c r="K39" s="47"/>
      <c r="L39" s="47"/>
      <c r="M39" s="47"/>
    </row>
    <row r="40" spans="1:15" ht="15">
      <c r="B40" s="47"/>
      <c r="C40" s="286"/>
      <c r="D40" s="47"/>
      <c r="E40" s="47"/>
      <c r="F40" s="47"/>
      <c r="G40" s="47"/>
      <c r="H40" s="47"/>
      <c r="I40" s="47"/>
      <c r="J40" s="47"/>
      <c r="K40" s="47"/>
      <c r="L40" s="47"/>
      <c r="M40" s="47"/>
    </row>
    <row r="41" spans="1:15" ht="15">
      <c r="B41" s="47"/>
      <c r="C41" s="286"/>
      <c r="D41" s="47"/>
      <c r="E41" s="47"/>
      <c r="F41" s="47"/>
      <c r="G41" s="47"/>
      <c r="H41" s="47"/>
      <c r="I41" s="47"/>
      <c r="J41" s="47"/>
      <c r="K41" s="47"/>
      <c r="L41" s="47"/>
      <c r="M41" s="47"/>
    </row>
    <row r="42" spans="1:15" ht="15">
      <c r="A42" s="17" t="s">
        <v>173</v>
      </c>
      <c r="B42" s="311" t="s">
        <v>344</v>
      </c>
      <c r="C42" s="311"/>
      <c r="D42" s="289"/>
      <c r="E42" s="289"/>
      <c r="F42" s="289"/>
      <c r="G42" s="289"/>
      <c r="H42" s="47"/>
      <c r="I42" s="47"/>
      <c r="J42" s="47"/>
      <c r="K42" s="47"/>
      <c r="L42" s="47"/>
      <c r="M42" s="47"/>
    </row>
    <row r="43" spans="1:15" ht="15.5" thickBot="1">
      <c r="B43" s="71" t="s">
        <v>354</v>
      </c>
      <c r="C43" s="114" t="s">
        <v>352</v>
      </c>
      <c r="D43" s="114" t="s">
        <v>356</v>
      </c>
      <c r="E43" s="114" t="s">
        <v>353</v>
      </c>
      <c r="F43" s="114" t="s">
        <v>355</v>
      </c>
      <c r="G43" s="114" t="s">
        <v>366</v>
      </c>
      <c r="H43" s="47"/>
      <c r="I43" s="47"/>
      <c r="J43" s="47"/>
      <c r="K43" s="47"/>
      <c r="L43" s="47"/>
      <c r="M43" s="47"/>
      <c r="N43" s="47"/>
      <c r="O43" s="47"/>
    </row>
    <row r="44" spans="1:15" ht="15">
      <c r="B44" s="96">
        <v>2023</v>
      </c>
      <c r="C44" s="293">
        <v>45226</v>
      </c>
      <c r="D44" s="293">
        <v>45605</v>
      </c>
      <c r="E44" s="293">
        <v>45254</v>
      </c>
      <c r="F44" s="294">
        <v>17500</v>
      </c>
      <c r="G44" s="65">
        <v>0.16489999999999999</v>
      </c>
      <c r="H44" s="47"/>
      <c r="I44" s="47"/>
      <c r="J44" s="47"/>
      <c r="K44" s="47"/>
      <c r="L44" s="47"/>
      <c r="M44" s="47"/>
      <c r="N44" s="47"/>
      <c r="O44" s="47"/>
    </row>
    <row r="45" spans="1:15" ht="15">
      <c r="B45" s="96">
        <v>2023</v>
      </c>
      <c r="C45" s="293">
        <v>45073</v>
      </c>
      <c r="D45" s="293">
        <v>45421</v>
      </c>
      <c r="E45" s="293">
        <v>45070</v>
      </c>
      <c r="F45" s="294">
        <v>17500</v>
      </c>
      <c r="G45" s="65">
        <v>0.16259999999999999</v>
      </c>
      <c r="H45" s="47"/>
      <c r="I45" s="47"/>
      <c r="J45" s="47"/>
      <c r="K45" s="47"/>
      <c r="L45" s="47"/>
      <c r="M45" s="47"/>
      <c r="N45" s="47"/>
    </row>
    <row r="46" spans="1:15" ht="15">
      <c r="B46" s="96">
        <v>2022</v>
      </c>
      <c r="C46" s="293">
        <v>44855</v>
      </c>
      <c r="D46" s="293">
        <v>44867</v>
      </c>
      <c r="E46" s="293">
        <v>44882</v>
      </c>
      <c r="F46" s="294">
        <v>17500</v>
      </c>
      <c r="G46" s="65">
        <v>0.1603</v>
      </c>
      <c r="H46" s="47"/>
      <c r="I46" s="47"/>
      <c r="J46" s="47"/>
      <c r="K46" s="47"/>
      <c r="L46" s="47"/>
      <c r="M46" s="47"/>
      <c r="N46" s="47"/>
      <c r="O46" s="47"/>
    </row>
    <row r="47" spans="1:15" ht="15">
      <c r="B47" s="96">
        <v>2022</v>
      </c>
      <c r="C47" s="293">
        <v>44672</v>
      </c>
      <c r="D47" s="293">
        <v>44683</v>
      </c>
      <c r="E47" s="293">
        <v>44698</v>
      </c>
      <c r="F47" s="294">
        <v>17500</v>
      </c>
      <c r="G47" s="65">
        <v>0.15709999999999999</v>
      </c>
      <c r="H47" s="47"/>
      <c r="I47" s="47"/>
      <c r="J47" s="47"/>
      <c r="K47" s="47"/>
      <c r="L47" s="47"/>
      <c r="M47" s="47"/>
      <c r="N47" s="47"/>
    </row>
    <row r="48" spans="1:15" ht="15">
      <c r="B48" s="96"/>
      <c r="C48" s="293"/>
      <c r="D48" s="293"/>
      <c r="E48" s="293"/>
      <c r="F48" s="294"/>
      <c r="G48" s="65"/>
      <c r="H48" s="47"/>
      <c r="I48" s="47"/>
      <c r="J48" s="47"/>
      <c r="K48" s="47"/>
      <c r="L48" s="47"/>
      <c r="M48" s="47"/>
      <c r="N48" s="47"/>
    </row>
    <row r="49" spans="1:14" ht="15">
      <c r="B49" s="47"/>
      <c r="C49" s="80"/>
      <c r="D49" s="80"/>
      <c r="E49" s="80"/>
      <c r="F49" s="47"/>
      <c r="G49" s="47"/>
      <c r="H49" s="47"/>
      <c r="I49" s="47"/>
      <c r="J49" s="47"/>
      <c r="K49" s="47"/>
      <c r="L49" s="47"/>
      <c r="M49" s="47"/>
      <c r="N49" s="47"/>
    </row>
    <row r="50" spans="1:14" ht="15">
      <c r="A50" s="17" t="s">
        <v>173</v>
      </c>
      <c r="B50" s="299" t="s">
        <v>357</v>
      </c>
      <c r="C50" s="289"/>
      <c r="D50" s="300"/>
      <c r="E50" s="289"/>
      <c r="F50" s="289"/>
      <c r="G50" s="47"/>
      <c r="H50" s="47"/>
      <c r="I50" s="47"/>
      <c r="J50" s="47"/>
      <c r="K50" s="47"/>
      <c r="L50" s="47"/>
      <c r="M50" s="47"/>
    </row>
    <row r="51" spans="1:14" ht="15.5" thickBot="1">
      <c r="B51" s="71" t="s">
        <v>354</v>
      </c>
      <c r="C51" s="114" t="s">
        <v>358</v>
      </c>
      <c r="D51" s="301" t="s">
        <v>359</v>
      </c>
      <c r="E51" s="114" t="s">
        <v>360</v>
      </c>
      <c r="F51" s="114" t="s">
        <v>361</v>
      </c>
      <c r="G51" s="47"/>
      <c r="H51" s="47"/>
      <c r="I51" s="47"/>
      <c r="J51" s="47"/>
      <c r="K51" s="47"/>
      <c r="L51" s="47"/>
      <c r="M51" s="47"/>
    </row>
    <row r="52" spans="1:14" ht="15">
      <c r="B52" s="96">
        <v>2023</v>
      </c>
      <c r="C52" s="286">
        <v>2745698</v>
      </c>
      <c r="D52" s="303">
        <v>26198.572356000004</v>
      </c>
      <c r="E52" s="302">
        <v>9.541680241599769</v>
      </c>
      <c r="F52" s="302">
        <v>9.67</v>
      </c>
      <c r="G52" s="47"/>
      <c r="H52" s="47"/>
      <c r="I52" s="47"/>
      <c r="J52" s="47"/>
      <c r="K52" s="47"/>
      <c r="L52" s="47"/>
      <c r="M52" s="47"/>
    </row>
    <row r="53" spans="1:14" ht="15">
      <c r="B53" s="96">
        <v>2022</v>
      </c>
      <c r="C53" s="286">
        <v>4582627</v>
      </c>
      <c r="D53" s="303">
        <v>36751.957210000008</v>
      </c>
      <c r="E53" s="302">
        <v>8.0198447768059697</v>
      </c>
      <c r="F53" s="302">
        <v>9.1300000000000008</v>
      </c>
      <c r="G53" s="47"/>
      <c r="H53" s="47"/>
      <c r="I53" s="47"/>
      <c r="J53" s="47"/>
      <c r="K53" s="47"/>
      <c r="L53" s="47"/>
      <c r="M53" s="47"/>
    </row>
    <row r="54" spans="1:14" ht="15">
      <c r="A54" s="313" t="s">
        <v>368</v>
      </c>
      <c r="B54" s="96">
        <v>2021</v>
      </c>
      <c r="C54" s="286">
        <v>7409002</v>
      </c>
      <c r="D54" s="303">
        <v>66313.967010000022</v>
      </c>
      <c r="E54" s="302">
        <v>8.9504587810881979</v>
      </c>
      <c r="F54" s="302">
        <v>8.9512876712328904</v>
      </c>
      <c r="G54" s="47"/>
      <c r="H54" s="47"/>
      <c r="I54" s="47"/>
      <c r="J54" s="47"/>
      <c r="K54" s="47"/>
      <c r="L54" s="47"/>
      <c r="M54" s="47"/>
    </row>
    <row r="55" spans="1:14" ht="15">
      <c r="A55" s="313"/>
      <c r="B55" s="96">
        <v>2020</v>
      </c>
      <c r="C55" s="286">
        <v>829331</v>
      </c>
      <c r="D55" s="303">
        <v>4269.8862399999998</v>
      </c>
      <c r="E55" s="302">
        <v>5.1485911415345624</v>
      </c>
      <c r="F55" s="302">
        <v>5.3278961748633815</v>
      </c>
      <c r="G55" s="47"/>
      <c r="H55" s="47"/>
      <c r="I55" s="47"/>
      <c r="J55" s="47"/>
      <c r="K55" s="47"/>
      <c r="L55" s="47"/>
      <c r="M55" s="47"/>
    </row>
    <row r="56" spans="1:14" ht="15">
      <c r="A56" s="313"/>
      <c r="B56" s="96">
        <v>2019</v>
      </c>
      <c r="C56" s="286">
        <v>696198</v>
      </c>
      <c r="D56" s="303">
        <v>4249.0561100000004</v>
      </c>
      <c r="E56" s="302">
        <v>6.1032294117478081</v>
      </c>
      <c r="F56" s="302">
        <v>6.7461917808219098</v>
      </c>
      <c r="G56" s="47"/>
      <c r="H56" s="47"/>
      <c r="I56" s="47"/>
      <c r="J56" s="47"/>
      <c r="K56" s="47"/>
      <c r="L56" s="47"/>
      <c r="M56" s="47"/>
    </row>
    <row r="57" spans="1:14" ht="15">
      <c r="A57" s="313"/>
      <c r="B57" s="96">
        <v>2018</v>
      </c>
      <c r="C57" s="286">
        <v>1679366</v>
      </c>
      <c r="D57" s="303">
        <v>15691.338480000004</v>
      </c>
      <c r="E57" s="302">
        <v>9.3436085284565742</v>
      </c>
      <c r="F57" s="302">
        <v>8.1301917808219208</v>
      </c>
      <c r="G57" s="47"/>
      <c r="H57" s="47"/>
      <c r="I57" s="47"/>
      <c r="J57" s="47"/>
      <c r="K57" s="47"/>
      <c r="L57" s="47"/>
      <c r="M57" s="47"/>
    </row>
    <row r="58" spans="1:14" ht="15">
      <c r="A58" s="313"/>
      <c r="B58" s="96">
        <v>2017</v>
      </c>
      <c r="C58" s="286">
        <v>3851358</v>
      </c>
      <c r="D58" s="303">
        <v>37730.02990999999</v>
      </c>
      <c r="E58" s="302">
        <v>9.7965522576711876</v>
      </c>
      <c r="F58" s="302">
        <v>10.678547945205485</v>
      </c>
      <c r="G58" s="47"/>
      <c r="H58" s="47"/>
      <c r="I58" s="47"/>
      <c r="J58" s="47"/>
      <c r="K58" s="47"/>
      <c r="L58" s="47"/>
      <c r="M58" s="47"/>
    </row>
    <row r="59" spans="1:14" ht="15">
      <c r="A59" s="313"/>
      <c r="B59" s="96">
        <v>2016</v>
      </c>
      <c r="C59" s="286">
        <v>456732</v>
      </c>
      <c r="D59" s="303">
        <v>4762.8495800000001</v>
      </c>
      <c r="E59" s="302">
        <v>10.428105716262491</v>
      </c>
      <c r="F59" s="302">
        <v>11.112814207650278</v>
      </c>
      <c r="G59" s="47"/>
      <c r="H59" s="47"/>
      <c r="I59" s="47"/>
      <c r="J59" s="47"/>
      <c r="K59" s="47"/>
      <c r="L59" s="47"/>
      <c r="M59" s="47"/>
    </row>
    <row r="60" spans="1:14" ht="15">
      <c r="A60" s="313"/>
      <c r="B60" s="96">
        <v>2015</v>
      </c>
      <c r="C60" s="286">
        <v>40247</v>
      </c>
      <c r="D60" s="303">
        <v>319.33483000000001</v>
      </c>
      <c r="E60" s="302">
        <v>7.9343759783337893</v>
      </c>
      <c r="F60" s="302">
        <v>9.4283835616438392</v>
      </c>
      <c r="G60" s="47"/>
      <c r="H60" s="47"/>
      <c r="I60" s="47"/>
      <c r="J60" s="47"/>
      <c r="K60" s="47"/>
      <c r="L60" s="47"/>
      <c r="M60" s="47"/>
    </row>
    <row r="61" spans="1:14" ht="15">
      <c r="A61" s="313"/>
      <c r="B61" s="96">
        <v>2014</v>
      </c>
      <c r="C61" s="286">
        <v>1689392</v>
      </c>
      <c r="D61" s="303">
        <v>12958.0798889</v>
      </c>
      <c r="E61" s="302">
        <v>7.6702623718473868</v>
      </c>
      <c r="F61" s="302">
        <v>8.7839178082191776</v>
      </c>
      <c r="G61" s="47"/>
      <c r="H61" s="47"/>
      <c r="I61" s="47"/>
      <c r="J61" s="47"/>
      <c r="K61" s="47"/>
      <c r="L61" s="47"/>
      <c r="M61" s="47"/>
    </row>
    <row r="62" spans="1:14" ht="15">
      <c r="A62" s="313"/>
      <c r="B62" s="96">
        <v>2013</v>
      </c>
      <c r="C62" s="286">
        <v>654454</v>
      </c>
      <c r="D62" s="303">
        <v>5088.5682000000015</v>
      </c>
      <c r="E62" s="302">
        <v>7.7752877971561043</v>
      </c>
      <c r="F62" s="302">
        <v>7.6297534246575367</v>
      </c>
      <c r="G62" s="47"/>
      <c r="H62" s="47"/>
      <c r="I62" s="47"/>
      <c r="J62" s="47"/>
      <c r="K62" s="47"/>
      <c r="L62" s="47"/>
      <c r="M62" s="47"/>
    </row>
    <row r="63" spans="1:14" ht="15">
      <c r="B63" s="47"/>
      <c r="C63" s="47"/>
      <c r="D63" s="47"/>
      <c r="E63" s="47"/>
      <c r="F63" s="47"/>
      <c r="G63" s="47"/>
      <c r="H63" s="47"/>
      <c r="I63" s="47"/>
      <c r="J63" s="47"/>
      <c r="K63" s="47"/>
      <c r="L63" s="47"/>
      <c r="M63" s="47"/>
      <c r="N63" s="47"/>
    </row>
    <row r="64" spans="1:14" ht="15">
      <c r="B64" s="47"/>
      <c r="C64" s="47"/>
      <c r="D64" s="47"/>
      <c r="E64" s="47"/>
      <c r="F64" s="47"/>
      <c r="G64" s="47"/>
      <c r="H64" s="47"/>
      <c r="I64" s="47"/>
      <c r="J64" s="47"/>
      <c r="K64" s="47"/>
      <c r="L64" s="47"/>
      <c r="M64" s="47"/>
      <c r="N64" s="47"/>
    </row>
    <row r="65" spans="2:14" ht="15">
      <c r="B65" s="47"/>
      <c r="C65" s="47"/>
      <c r="D65" s="47"/>
      <c r="E65" s="47"/>
      <c r="F65" s="47"/>
      <c r="G65" s="47"/>
      <c r="H65" s="47"/>
      <c r="I65" s="47"/>
      <c r="J65" s="47"/>
      <c r="K65" s="47"/>
      <c r="L65" s="47"/>
      <c r="M65" s="47"/>
      <c r="N65" s="47"/>
    </row>
    <row r="66" spans="2:14" ht="15">
      <c r="B66" s="47"/>
      <c r="C66" s="47"/>
      <c r="D66" s="47"/>
      <c r="E66" s="47"/>
      <c r="F66" s="47"/>
      <c r="G66" s="47"/>
      <c r="H66" s="47"/>
      <c r="I66" s="47"/>
      <c r="J66" s="47"/>
      <c r="K66" s="47"/>
      <c r="L66" s="47"/>
      <c r="M66" s="47"/>
      <c r="N66" s="47"/>
    </row>
    <row r="67" spans="2:14" ht="15">
      <c r="B67" s="47"/>
      <c r="C67" s="47"/>
      <c r="D67" s="47"/>
      <c r="E67" s="47"/>
      <c r="F67" s="47"/>
      <c r="G67" s="47"/>
      <c r="H67" s="47"/>
      <c r="I67" s="47"/>
      <c r="J67" s="47"/>
      <c r="K67" s="47"/>
      <c r="L67" s="47"/>
      <c r="M67" s="47"/>
      <c r="N67" s="47"/>
    </row>
    <row r="68" spans="2:14" ht="15">
      <c r="B68" s="47"/>
      <c r="C68" s="47"/>
      <c r="D68" s="47"/>
      <c r="E68" s="47"/>
      <c r="F68" s="47"/>
      <c r="G68" s="47"/>
      <c r="H68" s="47"/>
      <c r="I68" s="47"/>
      <c r="J68" s="47"/>
      <c r="K68" s="47"/>
      <c r="L68" s="47"/>
      <c r="M68" s="47"/>
      <c r="N68" s="47"/>
    </row>
    <row r="69" spans="2:14" ht="15">
      <c r="B69" s="47"/>
      <c r="C69" s="47"/>
      <c r="D69" s="47"/>
      <c r="E69" s="47"/>
      <c r="F69" s="47"/>
      <c r="G69" s="47"/>
      <c r="H69" s="47"/>
      <c r="I69" s="47"/>
      <c r="J69" s="47"/>
      <c r="K69" s="47"/>
      <c r="L69" s="47"/>
      <c r="M69" s="47"/>
      <c r="N69" s="47"/>
    </row>
    <row r="70" spans="2:14" ht="15">
      <c r="B70" s="47"/>
      <c r="C70" s="47"/>
      <c r="D70" s="47"/>
      <c r="E70" s="47"/>
      <c r="F70" s="47"/>
      <c r="G70" s="47"/>
      <c r="H70" s="47"/>
      <c r="I70" s="47"/>
      <c r="J70" s="47"/>
      <c r="K70" s="47"/>
      <c r="L70" s="47"/>
      <c r="M70" s="47"/>
      <c r="N70" s="47"/>
    </row>
    <row r="71" spans="2:14" ht="15">
      <c r="B71" s="47"/>
      <c r="C71" s="47"/>
      <c r="D71" s="47"/>
      <c r="E71" s="47"/>
      <c r="F71" s="47"/>
      <c r="G71" s="47"/>
      <c r="H71" s="47"/>
      <c r="I71" s="47"/>
      <c r="J71" s="47"/>
      <c r="K71" s="47"/>
      <c r="L71" s="47"/>
      <c r="M71" s="47"/>
      <c r="N71" s="47"/>
    </row>
    <row r="72" spans="2:14" ht="15">
      <c r="B72" s="47"/>
      <c r="C72" s="47"/>
      <c r="D72" s="47"/>
      <c r="E72" s="47"/>
      <c r="F72" s="47"/>
      <c r="G72" s="47"/>
      <c r="H72" s="47"/>
      <c r="I72" s="47"/>
      <c r="J72" s="47"/>
      <c r="K72" s="47"/>
      <c r="L72" s="47"/>
      <c r="M72" s="47"/>
      <c r="N72" s="47"/>
    </row>
    <row r="73" spans="2:14" ht="15">
      <c r="B73" s="47"/>
      <c r="C73" s="47"/>
      <c r="D73" s="47"/>
      <c r="E73" s="47"/>
      <c r="F73" s="47"/>
      <c r="G73" s="47"/>
      <c r="H73" s="47"/>
      <c r="I73" s="47"/>
      <c r="J73" s="47"/>
      <c r="K73" s="47"/>
      <c r="L73" s="47"/>
      <c r="M73" s="47"/>
      <c r="N73" s="47"/>
    </row>
    <row r="74" spans="2:14" ht="15">
      <c r="B74" s="47"/>
      <c r="C74" s="47"/>
      <c r="D74" s="47"/>
      <c r="E74" s="47"/>
      <c r="F74" s="47"/>
      <c r="G74" s="47"/>
      <c r="H74" s="47"/>
      <c r="I74" s="47"/>
      <c r="J74" s="47"/>
      <c r="K74" s="47"/>
      <c r="L74" s="47"/>
      <c r="M74" s="47"/>
      <c r="N74" s="47"/>
    </row>
    <row r="75" spans="2:14" ht="15">
      <c r="B75" s="47"/>
      <c r="C75" s="47"/>
      <c r="D75" s="47"/>
      <c r="E75" s="47"/>
      <c r="F75" s="47"/>
      <c r="G75" s="47"/>
      <c r="H75" s="47"/>
      <c r="I75" s="47"/>
      <c r="J75" s="47"/>
      <c r="K75" s="47"/>
      <c r="L75" s="47"/>
      <c r="M75" s="47"/>
      <c r="N75" s="47"/>
    </row>
    <row r="76" spans="2:14" ht="15">
      <c r="B76" s="47"/>
      <c r="C76" s="47"/>
      <c r="D76" s="47"/>
      <c r="E76" s="47"/>
      <c r="F76" s="47"/>
      <c r="G76" s="47"/>
      <c r="H76" s="47"/>
      <c r="I76" s="47"/>
      <c r="J76" s="47"/>
      <c r="K76" s="47"/>
      <c r="L76" s="47"/>
      <c r="M76" s="47"/>
      <c r="N76" s="47"/>
    </row>
    <row r="77" spans="2:14" ht="15">
      <c r="B77" s="47"/>
      <c r="C77" s="47"/>
      <c r="D77" s="47"/>
      <c r="E77" s="47"/>
      <c r="F77" s="47"/>
      <c r="G77" s="47"/>
      <c r="H77" s="47"/>
      <c r="I77" s="47"/>
      <c r="J77" s="47"/>
      <c r="K77" s="47"/>
      <c r="L77" s="47"/>
      <c r="M77" s="47"/>
      <c r="N77" s="47"/>
    </row>
    <row r="78" spans="2:14" ht="15">
      <c r="B78" s="47"/>
      <c r="C78" s="47"/>
      <c r="D78" s="47"/>
      <c r="E78" s="47"/>
      <c r="F78" s="47"/>
      <c r="G78" s="47"/>
      <c r="H78" s="47"/>
      <c r="I78" s="47"/>
      <c r="J78" s="47"/>
      <c r="K78" s="47"/>
      <c r="L78" s="47"/>
      <c r="M78" s="47"/>
      <c r="N78" s="47"/>
    </row>
    <row r="79" spans="2:14" ht="15">
      <c r="B79" s="47"/>
      <c r="C79" s="47"/>
      <c r="D79" s="47"/>
      <c r="E79" s="47"/>
      <c r="F79" s="47"/>
      <c r="G79" s="47"/>
      <c r="H79" s="47"/>
      <c r="I79" s="47"/>
      <c r="J79" s="47"/>
      <c r="K79" s="47"/>
      <c r="L79" s="47"/>
      <c r="M79" s="47"/>
      <c r="N79" s="47"/>
    </row>
    <row r="80" spans="2:14" ht="15">
      <c r="B80" s="47"/>
      <c r="C80" s="47"/>
      <c r="D80" s="47"/>
      <c r="E80" s="47"/>
      <c r="F80" s="47"/>
      <c r="G80" s="47"/>
      <c r="H80" s="47"/>
      <c r="I80" s="47"/>
      <c r="J80" s="47"/>
      <c r="K80" s="47"/>
      <c r="L80" s="47"/>
      <c r="M80" s="47"/>
      <c r="N80" s="47"/>
    </row>
    <row r="81" spans="2:14" ht="15">
      <c r="B81" s="47"/>
      <c r="C81" s="47"/>
      <c r="D81" s="47"/>
      <c r="E81" s="47"/>
      <c r="F81" s="47"/>
      <c r="G81" s="47"/>
      <c r="H81" s="47"/>
      <c r="I81" s="47"/>
      <c r="J81" s="47"/>
      <c r="K81" s="47"/>
      <c r="L81" s="47"/>
      <c r="M81" s="47"/>
      <c r="N81" s="47"/>
    </row>
    <row r="82" spans="2:14" ht="15">
      <c r="B82" s="47"/>
      <c r="C82" s="47"/>
      <c r="D82" s="47"/>
      <c r="E82" s="47"/>
      <c r="F82" s="47"/>
      <c r="G82" s="47"/>
      <c r="H82" s="47"/>
      <c r="I82" s="47"/>
      <c r="J82" s="47"/>
      <c r="K82" s="47"/>
      <c r="L82" s="47"/>
      <c r="M82" s="47"/>
      <c r="N82" s="47"/>
    </row>
    <row r="83" spans="2:14" ht="15">
      <c r="B83" s="47"/>
      <c r="C83" s="47"/>
      <c r="D83" s="47"/>
      <c r="E83" s="47"/>
      <c r="F83" s="47"/>
      <c r="G83" s="47"/>
      <c r="H83" s="47"/>
      <c r="I83" s="47"/>
      <c r="J83" s="47"/>
      <c r="K83" s="47"/>
      <c r="L83" s="47"/>
      <c r="M83" s="47"/>
      <c r="N83" s="47"/>
    </row>
    <row r="84" spans="2:14" ht="15">
      <c r="B84" s="47"/>
      <c r="C84" s="47"/>
      <c r="D84" s="47"/>
      <c r="E84" s="47"/>
      <c r="F84" s="47"/>
      <c r="G84" s="47"/>
      <c r="H84" s="47"/>
      <c r="I84" s="47"/>
      <c r="J84" s="47"/>
      <c r="K84" s="47"/>
      <c r="L84" s="47"/>
      <c r="M84" s="47"/>
      <c r="N84" s="47"/>
    </row>
    <row r="85" spans="2:14" ht="15">
      <c r="B85" s="47"/>
      <c r="C85" s="47"/>
      <c r="D85" s="47"/>
      <c r="E85" s="47"/>
      <c r="F85" s="47"/>
      <c r="G85" s="47"/>
      <c r="H85" s="47"/>
      <c r="I85" s="47"/>
      <c r="J85" s="47"/>
      <c r="K85" s="47"/>
      <c r="L85" s="47"/>
      <c r="M85" s="47"/>
      <c r="N85" s="47"/>
    </row>
    <row r="86" spans="2:14" ht="15">
      <c r="B86" s="47"/>
      <c r="C86" s="47"/>
      <c r="D86" s="47"/>
      <c r="E86" s="47"/>
      <c r="F86" s="47"/>
      <c r="G86" s="47"/>
      <c r="H86" s="47"/>
      <c r="I86" s="47"/>
      <c r="J86" s="47"/>
      <c r="K86" s="47"/>
      <c r="L86" s="47"/>
      <c r="M86" s="47"/>
      <c r="N86" s="47"/>
    </row>
    <row r="87" spans="2:14" ht="15">
      <c r="B87" s="47"/>
      <c r="C87" s="47"/>
      <c r="D87" s="47"/>
      <c r="E87" s="47"/>
      <c r="F87" s="47"/>
      <c r="G87" s="47"/>
      <c r="H87" s="47"/>
      <c r="I87" s="47"/>
      <c r="J87" s="47"/>
      <c r="K87" s="47"/>
      <c r="L87" s="47"/>
      <c r="M87" s="47"/>
      <c r="N87" s="47"/>
    </row>
    <row r="88" spans="2:14" ht="15">
      <c r="B88" s="47"/>
      <c r="C88" s="47"/>
      <c r="D88" s="47"/>
      <c r="E88" s="47"/>
      <c r="F88" s="47"/>
      <c r="G88" s="47"/>
      <c r="H88" s="47"/>
      <c r="I88" s="47"/>
      <c r="J88" s="47"/>
      <c r="K88" s="47"/>
      <c r="L88" s="47"/>
      <c r="M88" s="47"/>
      <c r="N88" s="47"/>
    </row>
    <row r="89" spans="2:14" ht="15">
      <c r="B89" s="47"/>
      <c r="C89" s="47"/>
      <c r="D89" s="47"/>
      <c r="E89" s="47"/>
      <c r="F89" s="47"/>
      <c r="G89" s="47"/>
      <c r="H89" s="47"/>
      <c r="I89" s="47"/>
      <c r="J89" s="47"/>
      <c r="K89" s="47"/>
      <c r="L89" s="47"/>
      <c r="M89" s="47"/>
      <c r="N89" s="47"/>
    </row>
    <row r="90" spans="2:14" ht="15">
      <c r="B90" s="47"/>
      <c r="C90" s="47"/>
      <c r="D90" s="47"/>
      <c r="E90" s="47"/>
      <c r="F90" s="47"/>
      <c r="G90" s="47"/>
      <c r="H90" s="47"/>
      <c r="I90" s="47"/>
      <c r="J90" s="47"/>
      <c r="K90" s="47"/>
      <c r="L90" s="47"/>
      <c r="M90" s="47"/>
      <c r="N90" s="47"/>
    </row>
    <row r="91" spans="2:14" ht="15">
      <c r="B91" s="47"/>
      <c r="C91" s="47"/>
      <c r="D91" s="47"/>
      <c r="E91" s="47"/>
      <c r="F91" s="47"/>
      <c r="G91" s="47"/>
      <c r="H91" s="47"/>
      <c r="I91" s="47"/>
      <c r="J91" s="47"/>
      <c r="K91" s="47"/>
      <c r="L91" s="47"/>
      <c r="M91" s="47"/>
      <c r="N91" s="47"/>
    </row>
    <row r="92" spans="2:14" ht="15">
      <c r="B92" s="47"/>
      <c r="C92" s="47"/>
      <c r="D92" s="47"/>
      <c r="E92" s="47"/>
      <c r="F92" s="47"/>
      <c r="G92" s="47"/>
      <c r="H92" s="47"/>
      <c r="I92" s="47"/>
      <c r="J92" s="47"/>
      <c r="K92" s="47"/>
      <c r="L92" s="47"/>
      <c r="M92" s="47"/>
      <c r="N92" s="47"/>
    </row>
    <row r="93" spans="2:14" ht="15">
      <c r="B93" s="47"/>
      <c r="C93" s="47"/>
      <c r="D93" s="47"/>
      <c r="E93" s="47"/>
      <c r="F93" s="47"/>
      <c r="G93" s="47"/>
      <c r="H93" s="47"/>
      <c r="I93" s="47"/>
      <c r="J93" s="47"/>
      <c r="K93" s="47"/>
      <c r="L93" s="47"/>
      <c r="M93" s="47"/>
      <c r="N93" s="47"/>
    </row>
    <row r="94" spans="2:14" ht="15">
      <c r="B94" s="47"/>
      <c r="C94" s="47"/>
      <c r="D94" s="47"/>
      <c r="E94" s="47"/>
      <c r="F94" s="47"/>
      <c r="G94" s="47"/>
      <c r="H94" s="47"/>
      <c r="I94" s="47"/>
      <c r="J94" s="47"/>
      <c r="K94" s="47"/>
      <c r="L94" s="47"/>
      <c r="M94" s="47"/>
      <c r="N94" s="47"/>
    </row>
    <row r="95" spans="2:14" ht="15">
      <c r="B95" s="47"/>
      <c r="C95" s="47"/>
      <c r="D95" s="47"/>
      <c r="E95" s="47"/>
      <c r="F95" s="47"/>
      <c r="G95" s="47"/>
      <c r="H95" s="47"/>
      <c r="I95" s="47"/>
      <c r="J95" s="47"/>
      <c r="K95" s="47"/>
      <c r="L95" s="47"/>
      <c r="M95" s="47"/>
      <c r="N95" s="47"/>
    </row>
    <row r="96" spans="2:14" ht="15">
      <c r="B96" s="47"/>
      <c r="C96" s="47"/>
      <c r="D96" s="47"/>
      <c r="E96" s="47"/>
      <c r="F96" s="47"/>
      <c r="G96" s="47"/>
      <c r="H96" s="47"/>
      <c r="I96" s="47"/>
      <c r="J96" s="47"/>
      <c r="K96" s="47"/>
      <c r="L96" s="47"/>
      <c r="M96" s="47"/>
      <c r="N96" s="47"/>
    </row>
    <row r="97" spans="2:14" ht="15">
      <c r="B97" s="47"/>
      <c r="C97" s="47"/>
      <c r="D97" s="47"/>
      <c r="E97" s="47"/>
      <c r="F97" s="47"/>
      <c r="G97" s="47"/>
      <c r="H97" s="47"/>
      <c r="I97" s="47"/>
      <c r="J97" s="47"/>
      <c r="K97" s="47"/>
      <c r="L97" s="47"/>
      <c r="M97" s="47"/>
      <c r="N97" s="47"/>
    </row>
    <row r="98" spans="2:14" ht="15">
      <c r="B98" s="47"/>
      <c r="C98" s="47"/>
      <c r="D98" s="47"/>
      <c r="E98" s="47"/>
      <c r="F98" s="47"/>
      <c r="G98" s="47"/>
      <c r="H98" s="47"/>
      <c r="I98" s="47"/>
      <c r="J98" s="47"/>
      <c r="K98" s="47"/>
      <c r="L98" s="47"/>
      <c r="M98" s="47"/>
      <c r="N98" s="47"/>
    </row>
    <row r="99" spans="2:14" ht="15">
      <c r="B99" s="47"/>
      <c r="C99" s="47"/>
      <c r="D99" s="47"/>
      <c r="E99" s="47"/>
      <c r="F99" s="47"/>
      <c r="G99" s="47"/>
      <c r="H99" s="47"/>
      <c r="I99" s="47"/>
      <c r="J99" s="47"/>
      <c r="K99" s="47"/>
      <c r="L99" s="47"/>
      <c r="M99" s="47"/>
      <c r="N99" s="47"/>
    </row>
    <row r="100" spans="2:14" ht="15">
      <c r="B100" s="47"/>
      <c r="C100" s="47"/>
      <c r="D100" s="47"/>
      <c r="E100" s="47"/>
      <c r="F100" s="47"/>
      <c r="G100" s="47"/>
      <c r="H100" s="47"/>
      <c r="I100" s="47"/>
      <c r="J100" s="47"/>
      <c r="K100" s="47"/>
      <c r="L100" s="47"/>
      <c r="M100" s="47"/>
      <c r="N100" s="47"/>
    </row>
    <row r="101" spans="2:14" ht="15">
      <c r="B101" s="47"/>
      <c r="C101" s="47"/>
      <c r="D101" s="47"/>
      <c r="E101" s="47"/>
      <c r="F101" s="47"/>
      <c r="G101" s="47"/>
      <c r="H101" s="47"/>
      <c r="I101" s="47"/>
      <c r="J101" s="47"/>
      <c r="K101" s="47"/>
      <c r="L101" s="47"/>
      <c r="M101" s="47"/>
      <c r="N101" s="47"/>
    </row>
    <row r="102" spans="2:14" ht="15">
      <c r="B102" s="47"/>
      <c r="C102" s="47"/>
      <c r="D102" s="47"/>
      <c r="E102" s="47"/>
      <c r="F102" s="47"/>
      <c r="G102" s="47"/>
      <c r="H102" s="47"/>
      <c r="I102" s="47"/>
      <c r="J102" s="47"/>
      <c r="K102" s="47"/>
      <c r="L102" s="47"/>
      <c r="M102" s="47"/>
      <c r="N102" s="47"/>
    </row>
    <row r="103" spans="2:14" ht="15">
      <c r="B103" s="47"/>
      <c r="C103" s="47"/>
      <c r="D103" s="47"/>
      <c r="E103" s="47"/>
      <c r="F103" s="47"/>
      <c r="G103" s="47"/>
      <c r="H103" s="47"/>
      <c r="I103" s="47"/>
      <c r="J103" s="47"/>
      <c r="K103" s="47"/>
      <c r="L103" s="47"/>
      <c r="M103" s="47"/>
      <c r="N103" s="47"/>
    </row>
    <row r="104" spans="2:14" ht="15">
      <c r="B104" s="47"/>
      <c r="C104" s="47"/>
      <c r="D104" s="47"/>
      <c r="E104" s="47"/>
      <c r="F104" s="47"/>
      <c r="G104" s="47"/>
      <c r="H104" s="47"/>
      <c r="I104" s="47"/>
      <c r="J104" s="47"/>
      <c r="K104" s="47"/>
      <c r="L104" s="47"/>
      <c r="M104" s="47"/>
      <c r="N104" s="47"/>
    </row>
    <row r="105" spans="2:14" ht="15">
      <c r="B105" s="47"/>
      <c r="C105" s="47"/>
      <c r="D105" s="47"/>
      <c r="E105" s="47"/>
      <c r="F105" s="47"/>
      <c r="G105" s="47"/>
      <c r="H105" s="47"/>
      <c r="I105" s="47"/>
      <c r="J105" s="47"/>
      <c r="K105" s="47"/>
      <c r="L105" s="47"/>
      <c r="M105" s="47"/>
      <c r="N105" s="47"/>
    </row>
    <row r="106" spans="2:14" ht="15">
      <c r="B106" s="47"/>
      <c r="C106" s="47"/>
      <c r="D106" s="47"/>
      <c r="E106" s="47"/>
      <c r="F106" s="47"/>
      <c r="G106" s="47"/>
      <c r="H106" s="47"/>
      <c r="I106" s="47"/>
      <c r="J106" s="47"/>
      <c r="K106" s="47"/>
      <c r="L106" s="47"/>
      <c r="M106" s="47"/>
      <c r="N106" s="47"/>
    </row>
    <row r="107" spans="2:14" ht="15">
      <c r="B107" s="47"/>
      <c r="C107" s="47"/>
      <c r="D107" s="47"/>
      <c r="E107" s="47"/>
      <c r="F107" s="47"/>
      <c r="G107" s="47"/>
      <c r="H107" s="47"/>
      <c r="I107" s="47"/>
      <c r="J107" s="47"/>
      <c r="K107" s="47"/>
      <c r="L107" s="47"/>
      <c r="M107" s="47"/>
      <c r="N107" s="47"/>
    </row>
    <row r="108" spans="2:14" ht="15">
      <c r="B108" s="47"/>
      <c r="C108" s="47"/>
      <c r="D108" s="47"/>
      <c r="E108" s="47"/>
      <c r="F108" s="47"/>
      <c r="G108" s="47"/>
      <c r="H108" s="47"/>
      <c r="I108" s="47"/>
      <c r="J108" s="47"/>
      <c r="K108" s="47"/>
      <c r="L108" s="47"/>
      <c r="M108" s="47"/>
      <c r="N108" s="47"/>
    </row>
    <row r="109" spans="2:14" ht="15">
      <c r="B109" s="47"/>
      <c r="C109" s="47"/>
      <c r="D109" s="47"/>
      <c r="E109" s="47"/>
      <c r="F109" s="47"/>
      <c r="G109" s="47"/>
      <c r="H109" s="47"/>
      <c r="I109" s="47"/>
      <c r="J109" s="47"/>
      <c r="K109" s="47"/>
      <c r="L109" s="47"/>
      <c r="M109" s="47"/>
      <c r="N109" s="47"/>
    </row>
    <row r="110" spans="2:14" ht="15">
      <c r="B110" s="47"/>
      <c r="C110" s="47"/>
      <c r="D110" s="47"/>
      <c r="E110" s="47"/>
      <c r="F110" s="47"/>
      <c r="G110" s="47"/>
      <c r="H110" s="47"/>
      <c r="I110" s="47"/>
      <c r="J110" s="47"/>
      <c r="K110" s="47"/>
      <c r="L110" s="47"/>
      <c r="M110" s="47"/>
      <c r="N110" s="47"/>
    </row>
    <row r="111" spans="2:14" ht="15">
      <c r="B111" s="47"/>
      <c r="C111" s="47"/>
      <c r="D111" s="47"/>
      <c r="E111" s="47"/>
      <c r="F111" s="47"/>
      <c r="G111" s="47"/>
      <c r="H111" s="47"/>
      <c r="I111" s="47"/>
      <c r="J111" s="47"/>
      <c r="K111" s="47"/>
      <c r="L111" s="47"/>
      <c r="M111" s="47"/>
      <c r="N111" s="47"/>
    </row>
    <row r="112" spans="2:14" ht="15">
      <c r="B112" s="47"/>
      <c r="C112" s="47"/>
      <c r="D112" s="47"/>
      <c r="E112" s="47"/>
      <c r="F112" s="47"/>
      <c r="G112" s="47"/>
      <c r="H112" s="47"/>
      <c r="I112" s="47"/>
      <c r="J112" s="47"/>
      <c r="K112" s="47"/>
      <c r="L112" s="47"/>
      <c r="M112" s="47"/>
      <c r="N112" s="47"/>
    </row>
    <row r="113" spans="2:14" ht="15">
      <c r="B113" s="47"/>
      <c r="C113" s="47"/>
      <c r="D113" s="47"/>
      <c r="E113" s="47"/>
      <c r="F113" s="47"/>
      <c r="G113" s="47"/>
      <c r="H113" s="47"/>
      <c r="I113" s="47"/>
      <c r="J113" s="47"/>
      <c r="K113" s="47"/>
      <c r="L113" s="47"/>
      <c r="M113" s="47"/>
      <c r="N113" s="47"/>
    </row>
  </sheetData>
  <mergeCells count="4">
    <mergeCell ref="B42:C42"/>
    <mergeCell ref="A5:J6"/>
    <mergeCell ref="A54:A62"/>
    <mergeCell ref="A8:J11"/>
  </mergeCells>
  <pageMargins left="0.70866141732283472" right="0.70866141732283472" top="0.74803149606299213" bottom="0.74803149606299213" header="0.31496062992125984" footer="0.31496062992125984"/>
  <pageSetup paperSize="9" scale="40" orientation="portrait" verticalDpi="0" r:id="rId1"/>
  <colBreaks count="1" manualBreakCount="1">
    <brk id="10"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53944C947ABBC40B2E8446ECBF40152" ma:contentTypeVersion="12" ma:contentTypeDescription="Crear nuevo documento." ma:contentTypeScope="" ma:versionID="a5dfa5c9b6c03abe02867ff29a1f8757">
  <xsd:schema xmlns:xsd="http://www.w3.org/2001/XMLSchema" xmlns:xs="http://www.w3.org/2001/XMLSchema" xmlns:p="http://schemas.microsoft.com/office/2006/metadata/properties" xmlns:ns3="cefbd9c5-8816-43ef-9a98-92487ad83aed" xmlns:ns4="94bcaae2-4267-40f1-8b46-0d073c100824" targetNamespace="http://schemas.microsoft.com/office/2006/metadata/properties" ma:root="true" ma:fieldsID="986b34749b7fc4d81e407496db04372c" ns3:_="" ns4:_="">
    <xsd:import namespace="cefbd9c5-8816-43ef-9a98-92487ad83aed"/>
    <xsd:import namespace="94bcaae2-4267-40f1-8b46-0d073c10082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fbd9c5-8816-43ef-9a98-92487ad83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caae2-4267-40f1-8b46-0d073c100824"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88091E-745F-4FC2-BC04-858763E418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fbd9c5-8816-43ef-9a98-92487ad83aed"/>
    <ds:schemaRef ds:uri="94bcaae2-4267-40f1-8b46-0d073c100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842DA4-5DC9-41D2-B225-5356FC891EA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94bcaae2-4267-40f1-8b46-0d073c100824"/>
    <ds:schemaRef ds:uri="cefbd9c5-8816-43ef-9a98-92487ad83aed"/>
    <ds:schemaRef ds:uri="http://www.w3.org/XML/1998/namespace"/>
    <ds:schemaRef ds:uri="http://purl.org/dc/dcmitype/"/>
  </ds:schemaRefs>
</ds:datastoreItem>
</file>

<file path=customXml/itemProps3.xml><?xml version="1.0" encoding="utf-8"?>
<ds:datastoreItem xmlns:ds="http://schemas.openxmlformats.org/officeDocument/2006/customXml" ds:itemID="{5B12D63C-98EF-4E4E-9864-D5F2394175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Cover</vt:lpstr>
      <vt:lpstr>Balance sheet</vt:lpstr>
      <vt:lpstr>P&amp;L</vt:lpstr>
      <vt:lpstr>Cash Flow</vt:lpstr>
      <vt:lpstr>Segments</vt:lpstr>
      <vt:lpstr>OOI &amp; FR</vt:lpstr>
      <vt:lpstr>Operational Data</vt:lpstr>
      <vt:lpstr>Adjusted Free Cash Flow</vt:lpstr>
      <vt:lpstr>Shareholder Distribution</vt:lpstr>
      <vt:lpstr>Adj. Net Income, Ratios &amp; ROIC</vt:lpstr>
      <vt:lpstr>'Adj. Net Income, Ratios &amp; ROIC'!Área_de_impresión</vt:lpstr>
      <vt:lpstr>'Adjusted Free Cash Flow'!Área_de_impresión</vt:lpstr>
      <vt:lpstr>'Balance sheet'!Área_de_impresión</vt:lpstr>
      <vt:lpstr>'Cash Flow'!Área_de_impresión</vt:lpstr>
      <vt:lpstr>Cover!Área_de_impresión</vt:lpstr>
      <vt:lpstr>'OOI &amp; FR'!Área_de_impresión</vt:lpstr>
      <vt:lpstr>'Operational Data'!Área_de_impresión</vt:lpstr>
      <vt:lpstr>'P&amp;L'!Área_de_impresión</vt:lpstr>
      <vt:lpstr>Segments!Área_de_impresión</vt:lpstr>
      <vt:lpstr>'Shareholder Distribution'!Área_de_impresión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Ignacio Galleano</dc:creator>
  <cp:lastModifiedBy>Ingrid Baumann Fonay</cp:lastModifiedBy>
  <cp:lastPrinted>2023-04-05T13:38:08Z</cp:lastPrinted>
  <dcterms:created xsi:type="dcterms:W3CDTF">2016-08-24T18:25:18Z</dcterms:created>
  <dcterms:modified xsi:type="dcterms:W3CDTF">2024-04-26T15:07:53Z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0x010100953944C947ABBC40B2E8446ECBF40152</vt:lpwstr>
  </property>
</Properties>
</file>